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9.xml" ContentType="application/vnd.openxmlformats-officedocument.drawingml.chartshapes+xml"/>
  <Override PartName="/xl/charts/chart20.xml" ContentType="application/vnd.openxmlformats-officedocument.drawingml.chart+xml"/>
  <Override PartName="/xl/drawings/drawing20.xml" ContentType="application/vnd.openxmlformats-officedocument.drawingml.chartshapes+xml"/>
  <Override PartName="/xl/charts/chart21.xml" ContentType="application/vnd.openxmlformats-officedocument.drawingml.chart+xml"/>
  <Override PartName="/xl/drawings/drawing21.xml" ContentType="application/vnd.openxmlformats-officedocument.drawingml.chartshapes+xml"/>
  <Override PartName="/xl/charts/chart22.xml" ContentType="application/vnd.openxmlformats-officedocument.drawingml.chart+xml"/>
  <Override PartName="/xl/drawings/drawing22.xml" ContentType="application/vnd.openxmlformats-officedocument.drawingml.chartshapes+xml"/>
  <Override PartName="/xl/charts/chart23.xml" ContentType="application/vnd.openxmlformats-officedocument.drawingml.chart+xml"/>
  <Override PartName="/xl/drawings/drawing23.xml" ContentType="application/vnd.openxmlformats-officedocument.drawingml.chartshapes+xml"/>
  <Override PartName="/xl/charts/chart24.xml" ContentType="application/vnd.openxmlformats-officedocument.drawingml.chart+xml"/>
  <Override PartName="/xl/drawings/drawing24.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5.xml" ContentType="application/vnd.openxmlformats-officedocument.drawingml.chartshapes+xml"/>
  <Override PartName="/xl/charts/chart31.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32.xml" ContentType="application/vnd.openxmlformats-officedocument.drawingml.chart+xml"/>
  <Override PartName="/xl/drawings/drawing28.xml" ContentType="application/vnd.openxmlformats-officedocument.drawingml.chartshapes+xml"/>
  <Override PartName="/xl/charts/chart33.xml" ContentType="application/vnd.openxmlformats-officedocument.drawingml.chart+xml"/>
  <Override PartName="/xl/charts/chart34.xml" ContentType="application/vnd.openxmlformats-officedocument.drawingml.chart+xml"/>
  <Override PartName="/xl/drawings/drawing29.xml" ContentType="application/vnd.openxmlformats-officedocument.drawingml.chartshapes+xml"/>
  <Override PartName="/xl/charts/chart35.xml" ContentType="application/vnd.openxmlformats-officedocument.drawingml.chart+xml"/>
  <Override PartName="/xl/charts/chart36.xml" ContentType="application/vnd.openxmlformats-officedocument.drawingml.chart+xml"/>
  <Override PartName="/xl/drawings/drawing30.xml" ContentType="application/vnd.openxmlformats-officedocument.drawingml.chartshapes+xml"/>
  <Override PartName="/xl/charts/chart37.xml" ContentType="application/vnd.openxmlformats-officedocument.drawingml.chart+xml"/>
  <Override PartName="/xl/drawings/drawing31.xml" ContentType="application/vnd.openxmlformats-officedocument.drawingml.chartshapes+xml"/>
  <Override PartName="/xl/charts/chart38.xml" ContentType="application/vnd.openxmlformats-officedocument.drawingml.chart+xml"/>
  <Override PartName="/xl/drawings/drawing32.xml" ContentType="application/vnd.openxmlformats-officedocument.drawingml.chartshapes+xml"/>
  <Override PartName="/xl/charts/chart39.xml" ContentType="application/vnd.openxmlformats-officedocument.drawingml.chart+xml"/>
  <Override PartName="/xl/drawings/drawing33.xml" ContentType="application/vnd.openxmlformats-officedocument.drawingml.chartshapes+xml"/>
  <Override PartName="/xl/charts/chart40.xml" ContentType="application/vnd.openxmlformats-officedocument.drawingml.chart+xml"/>
  <Override PartName="/xl/drawings/drawing34.xml" ContentType="application/vnd.openxmlformats-officedocument.drawingml.chartshapes+xml"/>
  <Override PartName="/xl/charts/chart41.xml" ContentType="application/vnd.openxmlformats-officedocument.drawingml.chart+xml"/>
  <Override PartName="/xl/drawings/drawing35.xml" ContentType="application/vnd.openxmlformats-officedocument.drawingml.chartshape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715" yWindow="-90" windowWidth="14400" windowHeight="12165" tabRatio="714"/>
  </bookViews>
  <sheets>
    <sheet name="OBJETIVO 1" sheetId="1" r:id="rId1"/>
    <sheet name="OBJETIVO 2" sheetId="2" r:id="rId2"/>
    <sheet name="OBJETIVO 3" sheetId="3" r:id="rId3"/>
    <sheet name="OBJETIVO 4" sheetId="4" r:id="rId4"/>
    <sheet name="OBJETIVO 5" sheetId="10" r:id="rId5"/>
    <sheet name="OBJETIVO 6" sheetId="6" r:id="rId6"/>
    <sheet name="OBJETIVO 7" sheetId="11" r:id="rId7"/>
    <sheet name="Gráficos % Col" sheetId="16" state="hidden" r:id="rId8"/>
    <sheet name="Gráficos %" sheetId="15" state="hidden" r:id="rId9"/>
    <sheet name="Gráficos" sheetId="12" state="hidden" r:id="rId10"/>
    <sheet name="CUALITATIVO" sheetId="14" state="hidden" r:id="rId11"/>
    <sheet name="Criterios Avance PE" sheetId="13" state="hidden" r:id="rId12"/>
  </sheets>
  <definedNames>
    <definedName name="_xlnm._FilterDatabase" localSheetId="0" hidden="1">'OBJETIVO 1'!$A$3:$T$45</definedName>
    <definedName name="_xlnm._FilterDatabase" localSheetId="1" hidden="1">'OBJETIVO 2'!$A$3:$U$63</definedName>
    <definedName name="_xlnm._FilterDatabase" localSheetId="2" hidden="1">'OBJETIVO 3'!$A$3:$T$60</definedName>
    <definedName name="_xlnm._FilterDatabase" localSheetId="3" hidden="1">'OBJETIVO 4'!$A$3:$T$92</definedName>
    <definedName name="_xlnm._FilterDatabase" localSheetId="4" hidden="1">'OBJETIVO 5'!$A$3:$U$72</definedName>
    <definedName name="_xlnm._FilterDatabase" localSheetId="5" hidden="1">'OBJETIVO 6'!$A$3:$T$42</definedName>
    <definedName name="_xlnm._FilterDatabase" localSheetId="6" hidden="1">'OBJETIVO 7'!$A$3:$T$48</definedName>
    <definedName name="_xlnm.Print_Area" localSheetId="0">'OBJETIVO 1'!$A$1:$S$43</definedName>
    <definedName name="_xlnm.Print_Area" localSheetId="1">'OBJETIVO 2'!$A$1:$S$62</definedName>
    <definedName name="_xlnm.Print_Area" localSheetId="2">'OBJETIVO 3'!$A$1:$S$59</definedName>
    <definedName name="_xlnm.Print_Area" localSheetId="3">'OBJETIVO 4'!$A$1:$S$90</definedName>
    <definedName name="_xlnm.Print_Area" localSheetId="4">'OBJETIVO 5'!$A$1:$S$65</definedName>
    <definedName name="_xlnm.Print_Area" localSheetId="6">'OBJETIVO 7'!$A$1:$S$47</definedName>
    <definedName name="Estado">'OBJETIVO 2'!$A$69:$A$76</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workbook>
</file>

<file path=xl/calcChain.xml><?xml version="1.0" encoding="utf-8"?>
<calcChain xmlns="http://schemas.openxmlformats.org/spreadsheetml/2006/main">
  <c r="D92" i="16" l="1"/>
  <c r="D91" i="16"/>
  <c r="D74" i="16"/>
  <c r="D73" i="16"/>
  <c r="D72" i="16"/>
  <c r="D70" i="16"/>
  <c r="V40" i="10"/>
  <c r="D68" i="16"/>
  <c r="D67" i="16"/>
  <c r="V71" i="10"/>
  <c r="V72" i="10"/>
  <c r="P28" i="16" l="1"/>
  <c r="V108" i="16" l="1"/>
  <c r="U108" i="16"/>
  <c r="S108" i="16"/>
  <c r="R108" i="16"/>
  <c r="T107" i="16"/>
  <c r="S107" i="16"/>
  <c r="R107" i="16"/>
  <c r="T106" i="16"/>
  <c r="S106" i="16"/>
  <c r="R106" i="16"/>
  <c r="T105" i="16"/>
  <c r="S105" i="16"/>
  <c r="R105" i="16"/>
  <c r="T104" i="16"/>
  <c r="S104" i="16"/>
  <c r="R104" i="16"/>
  <c r="T103" i="16"/>
  <c r="S65" i="11"/>
  <c r="S66" i="11"/>
  <c r="S67" i="11"/>
  <c r="S68" i="11"/>
  <c r="S64" i="11"/>
  <c r="S103" i="16"/>
  <c r="R103" i="16"/>
  <c r="V89" i="16"/>
  <c r="U89" i="16"/>
  <c r="S89" i="16"/>
  <c r="R89" i="16"/>
  <c r="T88" i="16"/>
  <c r="S88" i="16"/>
  <c r="R88" i="16"/>
  <c r="T87" i="16"/>
  <c r="S87" i="16"/>
  <c r="R87" i="16"/>
  <c r="T86" i="16"/>
  <c r="S86" i="16"/>
  <c r="R86" i="16"/>
  <c r="T85" i="16"/>
  <c r="S85" i="16"/>
  <c r="R85" i="16"/>
  <c r="T84" i="16"/>
  <c r="S60" i="6"/>
  <c r="S59" i="6"/>
  <c r="S58" i="6"/>
  <c r="S57" i="6"/>
  <c r="S56" i="6"/>
  <c r="S84" i="16"/>
  <c r="R84" i="16"/>
  <c r="V70" i="16"/>
  <c r="U70" i="16"/>
  <c r="S70" i="16"/>
  <c r="R70" i="16"/>
  <c r="T69" i="16"/>
  <c r="S69" i="16"/>
  <c r="R69" i="16"/>
  <c r="T68" i="16"/>
  <c r="S68" i="16"/>
  <c r="R68" i="16"/>
  <c r="T67" i="16"/>
  <c r="S67" i="16"/>
  <c r="R67" i="16"/>
  <c r="T66" i="16"/>
  <c r="S66" i="16"/>
  <c r="R66" i="16"/>
  <c r="T65" i="16"/>
  <c r="S93" i="10"/>
  <c r="S92" i="10"/>
  <c r="S91" i="10"/>
  <c r="S90" i="10"/>
  <c r="S89" i="10"/>
  <c r="S65" i="16"/>
  <c r="R65" i="16"/>
  <c r="V51" i="16"/>
  <c r="U51" i="16"/>
  <c r="S51" i="16"/>
  <c r="R51" i="16"/>
  <c r="T50" i="16"/>
  <c r="S50" i="16"/>
  <c r="R50" i="16"/>
  <c r="T49" i="16"/>
  <c r="S49" i="16"/>
  <c r="R49" i="16"/>
  <c r="T48" i="16"/>
  <c r="S48" i="16"/>
  <c r="R48" i="16"/>
  <c r="T47" i="16"/>
  <c r="S47" i="16"/>
  <c r="R47" i="16"/>
  <c r="T46" i="16"/>
  <c r="S46" i="16"/>
  <c r="S104" i="4"/>
  <c r="S105" i="4"/>
  <c r="S106" i="4"/>
  <c r="S107" i="4"/>
  <c r="S103" i="4"/>
  <c r="R46" i="16"/>
  <c r="V36" i="16"/>
  <c r="R36" i="16"/>
  <c r="R35" i="16"/>
  <c r="R34" i="16"/>
  <c r="R33" i="16"/>
  <c r="R32" i="16"/>
  <c r="R31" i="16"/>
  <c r="V23" i="16"/>
  <c r="U23" i="16"/>
  <c r="T22" i="16"/>
  <c r="T21" i="16"/>
  <c r="T20" i="16"/>
  <c r="T19" i="16"/>
  <c r="T18" i="16"/>
  <c r="S23" i="16"/>
  <c r="S22" i="16"/>
  <c r="S21" i="16"/>
  <c r="S20" i="16"/>
  <c r="S19" i="16"/>
  <c r="R23" i="16"/>
  <c r="R22" i="16"/>
  <c r="R21" i="16"/>
  <c r="R20" i="16"/>
  <c r="R19" i="16"/>
  <c r="S18" i="16"/>
  <c r="S75" i="2"/>
  <c r="S76" i="2"/>
  <c r="S77" i="2"/>
  <c r="S78" i="2"/>
  <c r="S74" i="2"/>
  <c r="R18" i="16"/>
  <c r="V11" i="16"/>
  <c r="R11" i="16"/>
  <c r="R10" i="16"/>
  <c r="R9" i="16"/>
  <c r="R8" i="16"/>
  <c r="R7" i="16"/>
  <c r="R6" i="16"/>
  <c r="U64" i="10" l="1"/>
  <c r="U60" i="10"/>
  <c r="U46" i="10"/>
  <c r="U40" i="10"/>
  <c r="U30" i="10"/>
  <c r="U22" i="10"/>
  <c r="U11" i="10"/>
  <c r="U7" i="10"/>
  <c r="C156" i="16" l="1"/>
  <c r="C155" i="16"/>
  <c r="C154" i="16"/>
  <c r="C153" i="16"/>
  <c r="C152" i="16"/>
  <c r="D115" i="16"/>
  <c r="B116" i="16" s="1"/>
  <c r="D114" i="16"/>
  <c r="D112" i="16"/>
  <c r="B113" i="16" s="1"/>
  <c r="B111" i="16"/>
  <c r="D110" i="16"/>
  <c r="D109" i="16"/>
  <c r="D108" i="16"/>
  <c r="D106" i="16"/>
  <c r="D105" i="16"/>
  <c r="D104" i="16"/>
  <c r="D103" i="16"/>
  <c r="D102" i="16"/>
  <c r="D117" i="16"/>
  <c r="C127" i="16" s="1"/>
  <c r="D96" i="16"/>
  <c r="C126" i="16" s="1"/>
  <c r="D94" i="16"/>
  <c r="B95" i="16" s="1"/>
  <c r="D90" i="16"/>
  <c r="D89" i="16"/>
  <c r="D87" i="16"/>
  <c r="B88" i="16" s="1"/>
  <c r="D85" i="16"/>
  <c r="D84" i="16"/>
  <c r="D83" i="16"/>
  <c r="B71" i="16"/>
  <c r="D65" i="16"/>
  <c r="D64" i="16"/>
  <c r="D63" i="16"/>
  <c r="D59" i="16"/>
  <c r="C151" i="16" s="1"/>
  <c r="D57" i="16"/>
  <c r="D56" i="16"/>
  <c r="D55" i="16"/>
  <c r="D54" i="16"/>
  <c r="D52" i="16"/>
  <c r="D51" i="16"/>
  <c r="D50" i="16"/>
  <c r="D48" i="16"/>
  <c r="D47" i="16"/>
  <c r="D46" i="16"/>
  <c r="D45" i="16"/>
  <c r="D39" i="16"/>
  <c r="B40" i="16" s="1"/>
  <c r="D38" i="16"/>
  <c r="D37" i="16"/>
  <c r="D36" i="16"/>
  <c r="D35" i="16"/>
  <c r="D34" i="16"/>
  <c r="D33" i="16"/>
  <c r="D28" i="16"/>
  <c r="C122" i="16" s="1"/>
  <c r="D27" i="16"/>
  <c r="D26" i="16"/>
  <c r="D25" i="16"/>
  <c r="D24" i="16"/>
  <c r="D23" i="16"/>
  <c r="D22" i="16"/>
  <c r="D21" i="16"/>
  <c r="D19" i="16"/>
  <c r="B20" i="16" s="1"/>
  <c r="D18" i="16"/>
  <c r="D17" i="16"/>
  <c r="D11" i="16"/>
  <c r="D10" i="16"/>
  <c r="D8" i="16"/>
  <c r="D7" i="16"/>
  <c r="D6" i="16"/>
  <c r="D5" i="16"/>
  <c r="B34" i="16" l="1"/>
  <c r="B22" i="16"/>
  <c r="B69" i="16"/>
  <c r="B36" i="16"/>
  <c r="B107" i="16"/>
  <c r="B38" i="16"/>
  <c r="B49" i="16"/>
  <c r="B53" i="16"/>
  <c r="B66" i="16"/>
  <c r="B58" i="16"/>
  <c r="B75" i="16"/>
  <c r="B86" i="16"/>
  <c r="B93" i="16"/>
  <c r="B27" i="16"/>
  <c r="B18" i="16"/>
  <c r="C124" i="16"/>
  <c r="D115" i="15"/>
  <c r="D114" i="15"/>
  <c r="D112" i="15"/>
  <c r="B113" i="15" s="1"/>
  <c r="D110" i="15"/>
  <c r="D109" i="15"/>
  <c r="D108" i="15"/>
  <c r="D106" i="15"/>
  <c r="D105" i="15"/>
  <c r="D104" i="15"/>
  <c r="D103" i="15"/>
  <c r="D102" i="15"/>
  <c r="E101" i="15"/>
  <c r="C127" i="15" s="1"/>
  <c r="D74" i="15"/>
  <c r="D73" i="15"/>
  <c r="D72" i="15"/>
  <c r="D70" i="15"/>
  <c r="D68" i="15"/>
  <c r="D67" i="15"/>
  <c r="D65" i="15"/>
  <c r="D64" i="15"/>
  <c r="D63" i="15"/>
  <c r="D28" i="15"/>
  <c r="V48" i="11"/>
  <c r="V47" i="11"/>
  <c r="V43" i="11"/>
  <c r="V38" i="11"/>
  <c r="V24" i="11"/>
  <c r="U47" i="11"/>
  <c r="U45" i="11"/>
  <c r="U43" i="11"/>
  <c r="U38" i="11"/>
  <c r="U30" i="11"/>
  <c r="U27" i="11"/>
  <c r="U24" i="11"/>
  <c r="U19" i="11"/>
  <c r="U14" i="11"/>
  <c r="U11" i="11"/>
  <c r="U6" i="11"/>
  <c r="R47" i="11"/>
  <c r="R46" i="11"/>
  <c r="R45" i="11"/>
  <c r="R44" i="11"/>
  <c r="R43" i="11"/>
  <c r="R42" i="11"/>
  <c r="R41" i="11"/>
  <c r="R40" i="11"/>
  <c r="R39" i="11"/>
  <c r="R38" i="11"/>
  <c r="R37" i="11"/>
  <c r="R36" i="11"/>
  <c r="R35" i="11"/>
  <c r="R34" i="11"/>
  <c r="R33" i="11"/>
  <c r="R32" i="11"/>
  <c r="R31" i="11"/>
  <c r="R30" i="11"/>
  <c r="R29" i="11"/>
  <c r="R28" i="11"/>
  <c r="R27" i="11"/>
  <c r="R26" i="11"/>
  <c r="R25" i="11"/>
  <c r="R24" i="11"/>
  <c r="R23" i="11"/>
  <c r="R22" i="11"/>
  <c r="R21" i="11"/>
  <c r="R20" i="11"/>
  <c r="R19" i="11"/>
  <c r="R18" i="11"/>
  <c r="R17" i="11"/>
  <c r="R16" i="11"/>
  <c r="R15" i="11"/>
  <c r="R14" i="11"/>
  <c r="R13" i="11"/>
  <c r="R12" i="11"/>
  <c r="R11" i="11"/>
  <c r="R10" i="11"/>
  <c r="R9" i="11"/>
  <c r="R8" i="11"/>
  <c r="R7" i="11"/>
  <c r="R6" i="11"/>
  <c r="R5" i="11"/>
  <c r="R4" i="11"/>
  <c r="R41" i="6"/>
  <c r="R40" i="6"/>
  <c r="R39" i="6"/>
  <c r="U41" i="6" s="1"/>
  <c r="R38" i="6"/>
  <c r="R37" i="6"/>
  <c r="R36" i="6"/>
  <c r="U38" i="6" s="1"/>
  <c r="D92" i="15" s="1"/>
  <c r="R35" i="6"/>
  <c r="R34" i="6"/>
  <c r="R33" i="6"/>
  <c r="R32" i="6"/>
  <c r="R31" i="6"/>
  <c r="R30" i="6"/>
  <c r="R29" i="6"/>
  <c r="U35" i="6" s="1"/>
  <c r="R28" i="6"/>
  <c r="R27" i="6"/>
  <c r="R26" i="6"/>
  <c r="R25" i="6"/>
  <c r="R24" i="6"/>
  <c r="R23" i="6"/>
  <c r="R22" i="6"/>
  <c r="U28" i="6" s="1"/>
  <c r="R21" i="6"/>
  <c r="R20" i="6"/>
  <c r="R19" i="6"/>
  <c r="R18" i="6"/>
  <c r="R17" i="6"/>
  <c r="U21" i="6" s="1"/>
  <c r="R16" i="6"/>
  <c r="R15" i="6"/>
  <c r="R14" i="6"/>
  <c r="R13" i="6"/>
  <c r="U16" i="6" s="1"/>
  <c r="R12" i="6"/>
  <c r="U12" i="6" s="1"/>
  <c r="D85" i="15" s="1"/>
  <c r="R11" i="6"/>
  <c r="R10" i="6"/>
  <c r="R9" i="6"/>
  <c r="R8" i="6"/>
  <c r="U11" i="6" s="1"/>
  <c r="D84" i="15" s="1"/>
  <c r="R7" i="6"/>
  <c r="R6" i="6"/>
  <c r="R5" i="6"/>
  <c r="R4" i="6"/>
  <c r="R42" i="6" s="1"/>
  <c r="D76" i="16"/>
  <c r="C125" i="16" s="1"/>
  <c r="V46" i="10"/>
  <c r="V22"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R38" i="10"/>
  <c r="R37" i="10"/>
  <c r="R36" i="10"/>
  <c r="R35" i="10"/>
  <c r="R34" i="10"/>
  <c r="R33" i="10"/>
  <c r="R32" i="10"/>
  <c r="R31" i="10"/>
  <c r="R30" i="10"/>
  <c r="R29" i="10"/>
  <c r="R28" i="10"/>
  <c r="R27" i="10"/>
  <c r="R26" i="10"/>
  <c r="R25" i="10"/>
  <c r="R24" i="10"/>
  <c r="R23" i="10"/>
  <c r="R22" i="10"/>
  <c r="R21" i="10"/>
  <c r="R20" i="10"/>
  <c r="R19" i="10"/>
  <c r="R18" i="10"/>
  <c r="R17" i="10"/>
  <c r="R16" i="10"/>
  <c r="R15" i="10"/>
  <c r="R14" i="10"/>
  <c r="R13" i="10"/>
  <c r="R12" i="10"/>
  <c r="R11" i="10"/>
  <c r="R10" i="10"/>
  <c r="R9" i="10"/>
  <c r="R8" i="10"/>
  <c r="R7" i="10"/>
  <c r="R6" i="10"/>
  <c r="R5" i="10"/>
  <c r="R4" i="10"/>
  <c r="R90" i="4"/>
  <c r="R89" i="4"/>
  <c r="R88" i="4"/>
  <c r="R87" i="4"/>
  <c r="R86" i="4"/>
  <c r="R85" i="4"/>
  <c r="R84" i="4"/>
  <c r="R83" i="4"/>
  <c r="R82" i="4"/>
  <c r="R81" i="4"/>
  <c r="R80" i="4"/>
  <c r="R79" i="4"/>
  <c r="R78" i="4"/>
  <c r="U80" i="4" s="1"/>
  <c r="D55" i="15" s="1"/>
  <c r="R77" i="4"/>
  <c r="U77" i="4" s="1"/>
  <c r="R76" i="4"/>
  <c r="R75" i="4"/>
  <c r="R74" i="4"/>
  <c r="R73" i="4"/>
  <c r="R72" i="4"/>
  <c r="R71" i="4"/>
  <c r="R70" i="4"/>
  <c r="U72" i="4" s="1"/>
  <c r="D51" i="15" s="1"/>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R45" i="3"/>
  <c r="R59" i="3"/>
  <c r="R58" i="3"/>
  <c r="R57" i="3"/>
  <c r="U59" i="3" s="1"/>
  <c r="R56" i="3"/>
  <c r="R55" i="3"/>
  <c r="R54" i="3"/>
  <c r="R53" i="3"/>
  <c r="R52" i="3"/>
  <c r="R51" i="3"/>
  <c r="R50" i="3"/>
  <c r="R49" i="3"/>
  <c r="R48" i="3"/>
  <c r="R47" i="3"/>
  <c r="R46" i="3"/>
  <c r="R44" i="3"/>
  <c r="R43" i="3"/>
  <c r="R42" i="3"/>
  <c r="R41" i="3"/>
  <c r="R40" i="3"/>
  <c r="R39" i="3"/>
  <c r="R38" i="3"/>
  <c r="R37" i="3"/>
  <c r="R36" i="3"/>
  <c r="R35" i="3"/>
  <c r="R34" i="3"/>
  <c r="R33" i="3"/>
  <c r="R32" i="3"/>
  <c r="R31" i="3"/>
  <c r="R30" i="3"/>
  <c r="R29" i="3"/>
  <c r="R28" i="3"/>
  <c r="U32" i="3" s="1"/>
  <c r="R27" i="3"/>
  <c r="R26" i="3"/>
  <c r="R25" i="3"/>
  <c r="U27" i="3" s="1"/>
  <c r="D34" i="15" s="1"/>
  <c r="R24" i="3"/>
  <c r="R23" i="3"/>
  <c r="R22" i="3"/>
  <c r="R21" i="3"/>
  <c r="R20" i="3"/>
  <c r="R19" i="3"/>
  <c r="R18" i="3"/>
  <c r="R17" i="3"/>
  <c r="R16" i="3"/>
  <c r="R15" i="3"/>
  <c r="R14" i="3"/>
  <c r="R13" i="3"/>
  <c r="R12" i="3"/>
  <c r="R11" i="3"/>
  <c r="R10" i="3"/>
  <c r="R9" i="3"/>
  <c r="R8" i="3"/>
  <c r="R7" i="3"/>
  <c r="R6" i="3"/>
  <c r="R5" i="3"/>
  <c r="R4" i="3"/>
  <c r="R63" i="2"/>
  <c r="D27" i="15"/>
  <c r="D26" i="15"/>
  <c r="D25" i="15"/>
  <c r="D24" i="15"/>
  <c r="D23" i="15"/>
  <c r="D22" i="15"/>
  <c r="D21" i="15"/>
  <c r="D19" i="15"/>
  <c r="B20" i="15" s="1"/>
  <c r="D18" i="15"/>
  <c r="D17" i="15"/>
  <c r="B18" i="15" s="1"/>
  <c r="C156" i="15"/>
  <c r="C155" i="15"/>
  <c r="C154" i="15"/>
  <c r="C153" i="15"/>
  <c r="C152" i="15"/>
  <c r="B71" i="15"/>
  <c r="V63" i="2"/>
  <c r="V62" i="2"/>
  <c r="V29" i="2"/>
  <c r="V25" i="2"/>
  <c r="V19" i="2"/>
  <c r="U13" i="2"/>
  <c r="U19" i="2"/>
  <c r="U25" i="2"/>
  <c r="U27" i="2"/>
  <c r="U29" i="2"/>
  <c r="U33" i="2"/>
  <c r="U39" i="2"/>
  <c r="U46" i="2"/>
  <c r="U57" i="2"/>
  <c r="U62"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C154" i="12"/>
  <c r="C153" i="12"/>
  <c r="C152" i="12"/>
  <c r="C151" i="12"/>
  <c r="C150" i="12"/>
  <c r="R79" i="2"/>
  <c r="K44" i="1"/>
  <c r="L44" i="1"/>
  <c r="M44" i="1"/>
  <c r="N44" i="1"/>
  <c r="O44" i="1"/>
  <c r="R43" i="1"/>
  <c r="R42" i="1"/>
  <c r="U43" i="1" s="1"/>
  <c r="D11" i="15" s="1"/>
  <c r="R41" i="1"/>
  <c r="R40" i="1"/>
  <c r="U41" i="1" s="1"/>
  <c r="D10" i="15" s="1"/>
  <c r="R39" i="1"/>
  <c r="R38" i="1"/>
  <c r="R36" i="1"/>
  <c r="R35" i="1"/>
  <c r="R34" i="1"/>
  <c r="R33" i="1"/>
  <c r="U39" i="1" s="1"/>
  <c r="R32" i="1"/>
  <c r="R31" i="1"/>
  <c r="R30" i="1"/>
  <c r="R29" i="1"/>
  <c r="R28" i="1"/>
  <c r="R27" i="1"/>
  <c r="R26" i="1"/>
  <c r="R25" i="1"/>
  <c r="R23" i="1"/>
  <c r="R22" i="1"/>
  <c r="R21" i="1"/>
  <c r="R20" i="1"/>
  <c r="R18" i="1"/>
  <c r="R17" i="1"/>
  <c r="R15" i="1"/>
  <c r="R14" i="1"/>
  <c r="R13" i="1"/>
  <c r="R12" i="1"/>
  <c r="R11" i="1"/>
  <c r="R10" i="1"/>
  <c r="R9" i="1"/>
  <c r="R8" i="1"/>
  <c r="R7" i="1"/>
  <c r="R6" i="1"/>
  <c r="R5" i="1"/>
  <c r="R4" i="1"/>
  <c r="U17" i="3" l="1"/>
  <c r="D31" i="16" s="1"/>
  <c r="B32" i="16" s="1"/>
  <c r="D9" i="15"/>
  <c r="D9" i="16"/>
  <c r="R44" i="1"/>
  <c r="D76" i="15"/>
  <c r="C125" i="15" s="1"/>
  <c r="B22" i="15"/>
  <c r="D91" i="15"/>
  <c r="D90" i="15"/>
  <c r="B93" i="15" s="1"/>
  <c r="D87" i="15"/>
  <c r="V16" i="6"/>
  <c r="D89" i="15"/>
  <c r="V38" i="6"/>
  <c r="D94" i="15"/>
  <c r="V41" i="6"/>
  <c r="U7" i="6"/>
  <c r="U15" i="4"/>
  <c r="U63" i="4"/>
  <c r="D48" i="15" s="1"/>
  <c r="U82" i="4"/>
  <c r="D56" i="15" s="1"/>
  <c r="U74" i="4"/>
  <c r="D52" i="15" s="1"/>
  <c r="R91" i="4"/>
  <c r="U90" i="4"/>
  <c r="D57" i="15" s="1"/>
  <c r="U19" i="4"/>
  <c r="D46" i="15" s="1"/>
  <c r="U34" i="4"/>
  <c r="D47" i="15" s="1"/>
  <c r="U69" i="4"/>
  <c r="V74" i="4" s="1"/>
  <c r="D45" i="15"/>
  <c r="D54" i="15"/>
  <c r="U43" i="3"/>
  <c r="U56" i="3"/>
  <c r="D38" i="15" s="1"/>
  <c r="U24" i="3"/>
  <c r="V27" i="3" s="1"/>
  <c r="U37" i="3"/>
  <c r="D36" i="15" s="1"/>
  <c r="D35" i="15"/>
  <c r="B36" i="15" s="1"/>
  <c r="V37" i="3"/>
  <c r="D39" i="15"/>
  <c r="B40" i="15" s="1"/>
  <c r="V59" i="3"/>
  <c r="V56" i="3"/>
  <c r="D37" i="15"/>
  <c r="D31" i="15"/>
  <c r="R60" i="3"/>
  <c r="U27" i="1"/>
  <c r="D7" i="15" s="1"/>
  <c r="U17" i="1"/>
  <c r="D6" i="15" s="1"/>
  <c r="U32" i="1"/>
  <c r="D8" i="15" s="1"/>
  <c r="U14" i="1"/>
  <c r="B27" i="15"/>
  <c r="B66" i="15"/>
  <c r="B107" i="15"/>
  <c r="B111" i="15"/>
  <c r="B116" i="15"/>
  <c r="B69" i="15"/>
  <c r="B75" i="15"/>
  <c r="C122" i="15"/>
  <c r="T45" i="11"/>
  <c r="T43" i="11"/>
  <c r="T30" i="11"/>
  <c r="T27" i="11"/>
  <c r="T24" i="11"/>
  <c r="T19" i="11"/>
  <c r="T14" i="11"/>
  <c r="T11" i="11"/>
  <c r="T72" i="10"/>
  <c r="T64" i="10"/>
  <c r="T60" i="10"/>
  <c r="T46" i="10"/>
  <c r="T40" i="10"/>
  <c r="T30" i="10"/>
  <c r="T22" i="10"/>
  <c r="T11" i="10"/>
  <c r="T7" i="10"/>
  <c r="Q55" i="4"/>
  <c r="Q56" i="4"/>
  <c r="Q57" i="4"/>
  <c r="V17" i="3" l="1"/>
  <c r="B49" i="15"/>
  <c r="D83" i="15"/>
  <c r="V12" i="6"/>
  <c r="V42" i="6" s="1"/>
  <c r="D96" i="15" s="1"/>
  <c r="V90" i="4"/>
  <c r="V63" i="4"/>
  <c r="V91" i="4" s="1"/>
  <c r="D59" i="15" s="1"/>
  <c r="B58" i="15"/>
  <c r="D50" i="15"/>
  <c r="B53" i="15" s="1"/>
  <c r="B38" i="15"/>
  <c r="D33" i="15"/>
  <c r="B34" i="15" s="1"/>
  <c r="V60" i="3"/>
  <c r="U44" i="1"/>
  <c r="D5" i="15"/>
  <c r="T62" i="2"/>
  <c r="T57" i="2"/>
  <c r="T46" i="2"/>
  <c r="T33" i="2"/>
  <c r="T29" i="2"/>
  <c r="T27" i="2"/>
  <c r="D41" i="15" l="1"/>
  <c r="D41" i="16"/>
  <c r="C123" i="16" s="1"/>
  <c r="D12" i="16"/>
  <c r="C121" i="16" s="1"/>
  <c r="C150" i="16"/>
  <c r="B11" i="16"/>
  <c r="D12" i="15"/>
  <c r="C121" i="15" s="1"/>
  <c r="B11" i="15"/>
  <c r="C148" i="12"/>
  <c r="C150" i="15"/>
  <c r="O72" i="10"/>
  <c r="N72" i="10"/>
  <c r="M72" i="10"/>
  <c r="L72" i="10"/>
  <c r="K72" i="10"/>
  <c r="C128" i="16" l="1"/>
  <c r="D110" i="12"/>
  <c r="B111" i="12" s="1"/>
  <c r="Q19" i="10"/>
  <c r="R68" i="11" l="1"/>
  <c r="R67" i="11"/>
  <c r="R66" i="11"/>
  <c r="R65" i="11"/>
  <c r="R64" i="11"/>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T12" i="6" s="1"/>
  <c r="Q11" i="6"/>
  <c r="Q10" i="6"/>
  <c r="Q9" i="6"/>
  <c r="Q8" i="6"/>
  <c r="Q7" i="6"/>
  <c r="Q6" i="6"/>
  <c r="Q5" i="6"/>
  <c r="R57" i="6"/>
  <c r="R56" i="6"/>
  <c r="L42" i="6"/>
  <c r="M42" i="6"/>
  <c r="N42" i="6"/>
  <c r="O42" i="6"/>
  <c r="K42" i="6"/>
  <c r="R60" i="6"/>
  <c r="R59" i="6"/>
  <c r="R58" i="6"/>
  <c r="R56" i="1"/>
  <c r="R74" i="2"/>
  <c r="R70" i="3"/>
  <c r="R103" i="4"/>
  <c r="R89" i="10"/>
  <c r="R93" i="10"/>
  <c r="R92" i="10"/>
  <c r="R91" i="10"/>
  <c r="R90" i="10"/>
  <c r="R107" i="4"/>
  <c r="R106" i="4"/>
  <c r="R105" i="4"/>
  <c r="R104" i="4"/>
  <c r="Q47" i="11"/>
  <c r="T47" i="11" s="1"/>
  <c r="L48" i="11"/>
  <c r="M48" i="11"/>
  <c r="N48" i="11"/>
  <c r="O48" i="11"/>
  <c r="K48" i="11"/>
  <c r="Q64" i="10"/>
  <c r="K91" i="4"/>
  <c r="K60" i="3"/>
  <c r="M91" i="4"/>
  <c r="N91" i="4"/>
  <c r="O91" i="4"/>
  <c r="L91" i="4"/>
  <c r="Q85" i="4"/>
  <c r="Q56" i="3"/>
  <c r="R74" i="3"/>
  <c r="R73" i="3"/>
  <c r="R72" i="3"/>
  <c r="R71" i="3"/>
  <c r="L60" i="3"/>
  <c r="M60" i="3"/>
  <c r="N60" i="3"/>
  <c r="O60" i="3"/>
  <c r="R60" i="1"/>
  <c r="R59" i="1"/>
  <c r="R58" i="1"/>
  <c r="R57" i="1"/>
  <c r="S32" i="16" l="1"/>
  <c r="S71" i="3"/>
  <c r="T32" i="16" s="1"/>
  <c r="S33" i="16"/>
  <c r="S31" i="16"/>
  <c r="S70" i="3"/>
  <c r="T31" i="16" s="1"/>
  <c r="S34" i="16"/>
  <c r="S35" i="16"/>
  <c r="S74" i="3"/>
  <c r="T35" i="16" s="1"/>
  <c r="S10" i="16"/>
  <c r="S7" i="16"/>
  <c r="S9" i="16"/>
  <c r="S8" i="16"/>
  <c r="S6" i="16"/>
  <c r="T11" i="6"/>
  <c r="T38" i="6"/>
  <c r="T41" i="6"/>
  <c r="B95" i="15" s="1"/>
  <c r="T16" i="6"/>
  <c r="B88" i="15" s="1"/>
  <c r="T21" i="6"/>
  <c r="T35" i="6"/>
  <c r="T28" i="6"/>
  <c r="R108" i="4"/>
  <c r="S108" i="4" s="1"/>
  <c r="R75" i="3"/>
  <c r="J60" i="3"/>
  <c r="R61" i="1"/>
  <c r="S57" i="1" s="1"/>
  <c r="T7" i="16" s="1"/>
  <c r="R69" i="11"/>
  <c r="S69" i="11" s="1"/>
  <c r="R61" i="6"/>
  <c r="S61" i="6" s="1"/>
  <c r="R94" i="10"/>
  <c r="S94" i="10" s="1"/>
  <c r="J72" i="10"/>
  <c r="K74" i="10" s="1"/>
  <c r="J42" i="6"/>
  <c r="J48" i="11"/>
  <c r="J91" i="4"/>
  <c r="R78" i="2"/>
  <c r="R77" i="2"/>
  <c r="R76" i="2"/>
  <c r="R75" i="2"/>
  <c r="S75" i="3" l="1"/>
  <c r="U36" i="16" s="1"/>
  <c r="S36" i="16"/>
  <c r="S73" i="3"/>
  <c r="T34" i="16" s="1"/>
  <c r="S72" i="3"/>
  <c r="T33" i="16" s="1"/>
  <c r="S58" i="1"/>
  <c r="T8" i="16" s="1"/>
  <c r="S61" i="1"/>
  <c r="U11" i="16" s="1"/>
  <c r="S11" i="16"/>
  <c r="S56" i="1"/>
  <c r="T6" i="16" s="1"/>
  <c r="S59" i="1"/>
  <c r="T9" i="16" s="1"/>
  <c r="S60" i="1"/>
  <c r="T10" i="16" s="1"/>
  <c r="N62" i="3"/>
  <c r="O62" i="3"/>
  <c r="L62" i="3"/>
  <c r="M62" i="3"/>
  <c r="K62" i="3"/>
  <c r="U79" i="2"/>
  <c r="O50" i="11"/>
  <c r="L50" i="11"/>
  <c r="K50" i="11"/>
  <c r="M50" i="11"/>
  <c r="N50" i="11"/>
  <c r="N74" i="10"/>
  <c r="M74" i="10"/>
  <c r="O74" i="10"/>
  <c r="L74" i="10"/>
  <c r="L44" i="6"/>
  <c r="K44" i="6"/>
  <c r="M44" i="6"/>
  <c r="N44" i="6"/>
  <c r="O44" i="6"/>
  <c r="O93" i="4"/>
  <c r="L93" i="4"/>
  <c r="K93" i="4"/>
  <c r="M93" i="4"/>
  <c r="N93" i="4"/>
  <c r="O63" i="2"/>
  <c r="K63" i="2"/>
  <c r="Q46" i="11" l="1"/>
  <c r="Q44" i="11"/>
  <c r="Q43" i="11"/>
  <c r="Q42" i="11"/>
  <c r="Q41" i="11"/>
  <c r="Q40" i="11"/>
  <c r="Q39" i="11"/>
  <c r="Q38" i="11"/>
  <c r="Q37" i="11"/>
  <c r="Q36" i="11"/>
  <c r="Q35" i="11"/>
  <c r="Q34" i="11"/>
  <c r="T38" i="11" s="1"/>
  <c r="D108" i="12" s="1"/>
  <c r="Q33" i="11"/>
  <c r="Q32" i="11"/>
  <c r="Q31" i="11"/>
  <c r="Q30" i="11"/>
  <c r="Q29" i="11"/>
  <c r="Q28" i="11"/>
  <c r="Q27" i="11"/>
  <c r="Q26" i="11"/>
  <c r="Q25" i="11"/>
  <c r="Q24" i="11"/>
  <c r="Q23" i="11"/>
  <c r="Q22" i="11"/>
  <c r="Q21" i="11"/>
  <c r="Q20" i="11"/>
  <c r="Q19" i="11"/>
  <c r="Q18" i="11"/>
  <c r="Q17" i="11"/>
  <c r="Q16" i="11"/>
  <c r="Q15" i="11"/>
  <c r="Q14" i="11"/>
  <c r="Q13" i="11"/>
  <c r="Q12" i="11"/>
  <c r="Q11" i="11"/>
  <c r="Q10" i="11"/>
  <c r="Q9" i="11"/>
  <c r="Q8" i="11"/>
  <c r="Q7" i="11"/>
  <c r="Q6" i="11"/>
  <c r="Q5" i="11"/>
  <c r="Q4" i="11"/>
  <c r="Q4" i="6"/>
  <c r="T7" i="6" s="1"/>
  <c r="Q65" i="10"/>
  <c r="Q63" i="10"/>
  <c r="Q62" i="10"/>
  <c r="Q61" i="10"/>
  <c r="Q60" i="10"/>
  <c r="Q59" i="10"/>
  <c r="Q58" i="10"/>
  <c r="Q57" i="10"/>
  <c r="Q56" i="10"/>
  <c r="Q55" i="10"/>
  <c r="Q54" i="10"/>
  <c r="Q53" i="10"/>
  <c r="Q52" i="10"/>
  <c r="Q51" i="10"/>
  <c r="Q50" i="10"/>
  <c r="Q49" i="10"/>
  <c r="Q48" i="10"/>
  <c r="Q47" i="10"/>
  <c r="Q46" i="10"/>
  <c r="Q45" i="10"/>
  <c r="Q44" i="10"/>
  <c r="Q43" i="10"/>
  <c r="Q42" i="10"/>
  <c r="Q41" i="10"/>
  <c r="Q40" i="10"/>
  <c r="Q39" i="10"/>
  <c r="Q37" i="10"/>
  <c r="Q36" i="10"/>
  <c r="Q35" i="10"/>
  <c r="Q34" i="10"/>
  <c r="Q33" i="10"/>
  <c r="Q32" i="10"/>
  <c r="Q31" i="10"/>
  <c r="Q30" i="10"/>
  <c r="Q29" i="10"/>
  <c r="Q28" i="10"/>
  <c r="Q27" i="10"/>
  <c r="Q26" i="10"/>
  <c r="Q25" i="10"/>
  <c r="Q24" i="10"/>
  <c r="Q23" i="10"/>
  <c r="Q22" i="10"/>
  <c r="Q21" i="10"/>
  <c r="Q20" i="10"/>
  <c r="Q18" i="10"/>
  <c r="Q17" i="10"/>
  <c r="Q16" i="10"/>
  <c r="Q14" i="10"/>
  <c r="Q13" i="10"/>
  <c r="Q12" i="10"/>
  <c r="Q11" i="10"/>
  <c r="Q10" i="10"/>
  <c r="Q9" i="10"/>
  <c r="Q8" i="10"/>
  <c r="Q7" i="10"/>
  <c r="Q6" i="10"/>
  <c r="Q5" i="10"/>
  <c r="Q4" i="10"/>
  <c r="T6" i="11" l="1"/>
  <c r="B86" i="15"/>
  <c r="T42" i="6"/>
  <c r="C126" i="15" s="1"/>
  <c r="Q42" i="6"/>
  <c r="Q48" i="11"/>
  <c r="D71" i="12"/>
  <c r="Q72" i="10"/>
  <c r="D100" i="12" l="1"/>
  <c r="Q90" i="4"/>
  <c r="Q89" i="4"/>
  <c r="Q88" i="4"/>
  <c r="Q87" i="4"/>
  <c r="Q86" i="4"/>
  <c r="Q84" i="4"/>
  <c r="Q83" i="4"/>
  <c r="Q82" i="4"/>
  <c r="Q81" i="4"/>
  <c r="Q80" i="4"/>
  <c r="Q79" i="4"/>
  <c r="Q78" i="4"/>
  <c r="Q77" i="4"/>
  <c r="Q76" i="4"/>
  <c r="Q75" i="4"/>
  <c r="Q74" i="4"/>
  <c r="Q73" i="4"/>
  <c r="T74" i="4" s="1"/>
  <c r="Q72" i="4"/>
  <c r="Q71" i="4"/>
  <c r="Q70" i="4"/>
  <c r="Q69" i="4"/>
  <c r="Q68" i="4"/>
  <c r="Q67" i="4"/>
  <c r="Q66" i="4"/>
  <c r="Q65" i="4"/>
  <c r="Q64" i="4"/>
  <c r="Q63" i="4"/>
  <c r="Q62" i="4"/>
  <c r="Q61" i="4"/>
  <c r="Q60" i="4"/>
  <c r="Q58" i="4"/>
  <c r="Q54" i="4"/>
  <c r="Q53" i="4"/>
  <c r="Q52" i="4"/>
  <c r="Q51" i="4"/>
  <c r="Q50" i="4"/>
  <c r="Q49" i="4"/>
  <c r="Q48" i="4"/>
  <c r="Q46" i="4"/>
  <c r="Q45" i="4"/>
  <c r="Q44" i="4"/>
  <c r="Q43" i="4"/>
  <c r="Q42" i="4"/>
  <c r="Q41" i="4"/>
  <c r="Q40" i="4"/>
  <c r="Q39" i="4"/>
  <c r="Q38" i="4"/>
  <c r="Q37" i="4"/>
  <c r="Q35" i="4"/>
  <c r="Q34" i="4"/>
  <c r="Q33" i="4"/>
  <c r="Q32" i="4"/>
  <c r="Q31" i="4"/>
  <c r="Q30" i="4"/>
  <c r="Q29" i="4"/>
  <c r="Q28" i="4"/>
  <c r="Q27" i="4"/>
  <c r="Q26" i="4"/>
  <c r="Q24" i="4"/>
  <c r="Q23" i="4"/>
  <c r="Q22" i="4"/>
  <c r="Q21" i="4"/>
  <c r="Q20" i="4"/>
  <c r="Q19" i="4"/>
  <c r="Q18" i="4"/>
  <c r="Q17" i="4"/>
  <c r="Q16" i="4"/>
  <c r="Q15" i="4"/>
  <c r="Q14" i="4"/>
  <c r="Q13" i="4"/>
  <c r="Q11" i="4"/>
  <c r="Q10" i="4"/>
  <c r="Q9" i="4"/>
  <c r="Q8" i="4"/>
  <c r="Q7" i="4"/>
  <c r="Q5" i="4"/>
  <c r="Q4" i="4"/>
  <c r="Q4" i="3"/>
  <c r="Q7" i="2"/>
  <c r="Q5" i="2"/>
  <c r="Q6" i="2"/>
  <c r="Q8" i="2"/>
  <c r="Q9" i="2"/>
  <c r="Q10" i="2"/>
  <c r="Q11" i="2"/>
  <c r="Q12" i="2"/>
  <c r="Q13" i="2"/>
  <c r="Q14" i="2"/>
  <c r="T19" i="2" s="1"/>
  <c r="Q16" i="2"/>
  <c r="Q17" i="2"/>
  <c r="Q18" i="2"/>
  <c r="Q19" i="2"/>
  <c r="Q20" i="2"/>
  <c r="T25" i="2" s="1"/>
  <c r="Q22" i="2"/>
  <c r="Q23" i="2"/>
  <c r="Q24" i="2"/>
  <c r="Q25" i="2"/>
  <c r="Q26" i="2"/>
  <c r="Q27" i="2"/>
  <c r="Q28" i="2"/>
  <c r="Q29" i="2"/>
  <c r="Q30" i="2"/>
  <c r="Q31" i="2"/>
  <c r="Q32" i="2"/>
  <c r="Q33" i="2"/>
  <c r="Q34" i="2"/>
  <c r="T39" i="2" s="1"/>
  <c r="Q36" i="2"/>
  <c r="Q37" i="2"/>
  <c r="Q38" i="2"/>
  <c r="Q39" i="2"/>
  <c r="Q40" i="2"/>
  <c r="Q41" i="2"/>
  <c r="Q42" i="2"/>
  <c r="Q43" i="2"/>
  <c r="Q44" i="2"/>
  <c r="Q45" i="2"/>
  <c r="Q46" i="2"/>
  <c r="Q47" i="2"/>
  <c r="Q48" i="2"/>
  <c r="Q49" i="2"/>
  <c r="Q50" i="2"/>
  <c r="Q51" i="2"/>
  <c r="Q52" i="2"/>
  <c r="Q53" i="2"/>
  <c r="Q54" i="2"/>
  <c r="Q55" i="2"/>
  <c r="Q56" i="2"/>
  <c r="Q57" i="2"/>
  <c r="Q58" i="2"/>
  <c r="Q59" i="2"/>
  <c r="Q60" i="2"/>
  <c r="Q61" i="2"/>
  <c r="Q62" i="2"/>
  <c r="Q4" i="2"/>
  <c r="Q59" i="3"/>
  <c r="Q58" i="3"/>
  <c r="Q57" i="3"/>
  <c r="Q55" i="3"/>
  <c r="Q54" i="3"/>
  <c r="Q53" i="3"/>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0" i="3"/>
  <c r="Q9" i="3"/>
  <c r="Q8" i="3"/>
  <c r="Q6" i="3"/>
  <c r="Q5" i="3"/>
  <c r="Q43" i="1"/>
  <c r="Q42" i="1"/>
  <c r="T43" i="1" s="1"/>
  <c r="Q41" i="1"/>
  <c r="Q40" i="1"/>
  <c r="Q39" i="1"/>
  <c r="Q38"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Q7" i="1"/>
  <c r="Q6" i="1"/>
  <c r="Q5" i="1"/>
  <c r="Q4" i="1"/>
  <c r="T69" i="4" l="1"/>
  <c r="T19" i="4"/>
  <c r="T34" i="4"/>
  <c r="T63" i="4"/>
  <c r="T77" i="4"/>
  <c r="D52" i="12" s="1"/>
  <c r="T90" i="4"/>
  <c r="T15" i="4"/>
  <c r="T82" i="4"/>
  <c r="D54" i="12" s="1"/>
  <c r="T72" i="4"/>
  <c r="T80" i="4"/>
  <c r="D53" i="12" s="1"/>
  <c r="Q44" i="1"/>
  <c r="T32" i="1"/>
  <c r="T13" i="2"/>
  <c r="Q91" i="4"/>
  <c r="T17" i="3"/>
  <c r="B32" i="15" s="1"/>
  <c r="Q60" i="3"/>
  <c r="T63" i="2"/>
  <c r="Q63" i="2"/>
  <c r="T27" i="1"/>
  <c r="T17" i="1"/>
  <c r="T41" i="1"/>
  <c r="T14" i="1"/>
  <c r="T39" i="1"/>
  <c r="D10" i="12"/>
  <c r="T91" i="4" l="1"/>
  <c r="T44" i="1"/>
  <c r="C151" i="15"/>
  <c r="C124" i="15"/>
  <c r="D29" i="12"/>
  <c r="B30" i="12" s="1"/>
  <c r="D11" i="12"/>
  <c r="D92" i="12"/>
  <c r="B93" i="12" s="1"/>
  <c r="D87" i="12"/>
  <c r="D85" i="12"/>
  <c r="B86" i="12" s="1"/>
  <c r="D83" i="12"/>
  <c r="D82" i="12"/>
  <c r="D72" i="12"/>
  <c r="D70" i="12"/>
  <c r="D68" i="12"/>
  <c r="B69" i="12" s="1"/>
  <c r="D66" i="12"/>
  <c r="D90" i="12"/>
  <c r="T59" i="3"/>
  <c r="D37" i="12" s="1"/>
  <c r="B38" i="12" s="1"/>
  <c r="D20" i="12"/>
  <c r="D9" i="12"/>
  <c r="D8" i="12"/>
  <c r="D7" i="12"/>
  <c r="D6" i="12"/>
  <c r="D5" i="12"/>
  <c r="D88" i="12" l="1"/>
  <c r="D89" i="12"/>
  <c r="D81" i="12"/>
  <c r="B84" i="12" s="1"/>
  <c r="E80" i="12"/>
  <c r="C124" i="12" s="1"/>
  <c r="B73" i="12"/>
  <c r="B11" i="12"/>
  <c r="E3" i="12" s="1"/>
  <c r="C119" i="12" s="1"/>
  <c r="D112" i="12"/>
  <c r="D113" i="12"/>
  <c r="D107" i="12"/>
  <c r="D106" i="12"/>
  <c r="D104" i="12"/>
  <c r="D103" i="12"/>
  <c r="D102" i="12"/>
  <c r="D62" i="12"/>
  <c r="D61" i="12"/>
  <c r="D49" i="12"/>
  <c r="D50" i="12"/>
  <c r="D48" i="12"/>
  <c r="D46" i="12"/>
  <c r="D44" i="12"/>
  <c r="D55" i="12"/>
  <c r="B56" i="12" s="1"/>
  <c r="D45" i="12"/>
  <c r="T32" i="3"/>
  <c r="T24" i="3"/>
  <c r="D31" i="12" s="1"/>
  <c r="T27" i="3"/>
  <c r="T37" i="3"/>
  <c r="D34" i="12" s="1"/>
  <c r="T43" i="3"/>
  <c r="D35" i="12" s="1"/>
  <c r="T56" i="3"/>
  <c r="D36" i="12" s="1"/>
  <c r="D25" i="12"/>
  <c r="D24" i="12"/>
  <c r="D23" i="12"/>
  <c r="D22" i="12"/>
  <c r="D19" i="12"/>
  <c r="B20" i="12" s="1"/>
  <c r="D17" i="12"/>
  <c r="B18" i="12" s="1"/>
  <c r="D16" i="12"/>
  <c r="D15" i="12"/>
  <c r="B51" i="12" l="1"/>
  <c r="D43" i="12"/>
  <c r="B47" i="12" s="1"/>
  <c r="E42" i="12"/>
  <c r="B36" i="12"/>
  <c r="D33" i="12" s="1"/>
  <c r="B34" i="12" s="1"/>
  <c r="D32" i="12" s="1"/>
  <c r="B32" i="12" s="1"/>
  <c r="T60" i="3"/>
  <c r="B114" i="12"/>
  <c r="B109" i="12"/>
  <c r="T48" i="11"/>
  <c r="D101" i="12"/>
  <c r="B105" i="12" s="1"/>
  <c r="B91" i="12"/>
  <c r="E60" i="12"/>
  <c r="C123" i="12" s="1"/>
  <c r="D65" i="12"/>
  <c r="B67" i="12" s="1"/>
  <c r="D63" i="12"/>
  <c r="B64" i="12" s="1"/>
  <c r="B16" i="12"/>
  <c r="D21" i="12"/>
  <c r="B25" i="12" s="1"/>
  <c r="E99" i="12" l="1"/>
  <c r="C125" i="12" s="1"/>
  <c r="C122" i="12"/>
  <c r="C149" i="12"/>
  <c r="E28" i="12"/>
  <c r="C121" i="12" s="1"/>
  <c r="C123" i="15"/>
  <c r="C128" i="15" s="1"/>
  <c r="E13" i="12"/>
  <c r="C120" i="12" s="1"/>
  <c r="L63" i="2"/>
  <c r="M63" i="2"/>
  <c r="N63" i="2"/>
  <c r="J44" i="1" l="1"/>
  <c r="J63" i="2"/>
  <c r="M65" i="2" s="1"/>
  <c r="N45" i="1" l="1"/>
  <c r="L45" i="1"/>
  <c r="O45" i="1"/>
  <c r="M45" i="1"/>
  <c r="K45" i="1"/>
  <c r="N65" i="2"/>
  <c r="L65" i="2"/>
  <c r="O65" i="2"/>
  <c r="K65" i="2"/>
</calcChain>
</file>

<file path=xl/sharedStrings.xml><?xml version="1.0" encoding="utf-8"?>
<sst xmlns="http://schemas.openxmlformats.org/spreadsheetml/2006/main" count="4196" uniqueCount="1332">
  <si>
    <t>PLAZO</t>
  </si>
  <si>
    <t>RESPONSABLE/ INTERLOCUTOR</t>
  </si>
  <si>
    <t>VALORACIÓN</t>
  </si>
  <si>
    <t>OBSERVACIONES/ AJUSTES</t>
  </si>
  <si>
    <t>LÍNEAS ESTRATÉGICAS</t>
  </si>
  <si>
    <t>DIRECCIÓN RESPONSABLE</t>
  </si>
  <si>
    <t>PROYECTOS OPERATIVOS</t>
  </si>
  <si>
    <t>ACTUACIONES</t>
  </si>
  <si>
    <t>OT</t>
  </si>
  <si>
    <t>Comité de Gerencia</t>
  </si>
  <si>
    <t>2017-2018</t>
  </si>
  <si>
    <t>2017-2020</t>
  </si>
  <si>
    <t>OT/DDFF</t>
  </si>
  <si>
    <t>DAS</t>
  </si>
  <si>
    <t>DAS/Hosp</t>
  </si>
  <si>
    <t>DIE</t>
  </si>
  <si>
    <t>DIE/OT</t>
  </si>
  <si>
    <t>DAS/OT/DIE</t>
  </si>
  <si>
    <t>DAS/DIE</t>
  </si>
  <si>
    <t>2018-2019</t>
  </si>
  <si>
    <t>2018-2020</t>
  </si>
  <si>
    <t>RRHH y OT</t>
  </si>
  <si>
    <t>DAS/DTIC</t>
  </si>
  <si>
    <t>DIE/DTIC</t>
  </si>
  <si>
    <t>DAS/OT/DC/Hosp</t>
  </si>
  <si>
    <t>Adaptar las duraciones previstas en función de los nuevos diagnósticos según CIE 10</t>
  </si>
  <si>
    <t>2017 (anual)</t>
  </si>
  <si>
    <t>DAS/Hosp/OT</t>
  </si>
  <si>
    <t>Hospitales</t>
  </si>
  <si>
    <t>Definir la estructura física, humana y funcional de los centros asistenciales y oficinas segmentando en función de sus volúmenes de gestión y otras características singulares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</si>
  <si>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</si>
  <si>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</si>
  <si>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los requisitos para el dimensionamiento de los centros. Justificación de la información necesaria</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</si>
  <si>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</si>
  <si>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</si>
  <si>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</si>
  <si>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Implantar los nuevos modelos de centro asistencial como consecuencia del análisis de los puntos anteriores</t>
  </si>
  <si>
    <t>Definir las tareas que aportan valor al usuario y mutualista a través del C.A.; centralización geográfica de tareas y/o procesos. Análisis de posibles opciones y requisitos previos que debe cumplir el centro asistencial</t>
  </si>
  <si>
    <t>Analizar las posibles tareas a centralizar/descentralizar de acuerdo a criterios de la OT. Grupos de trabajo</t>
  </si>
  <si>
    <t>Analizar las tareas a realizar (Actuaciones concretas) relacionadas con las prestaciones de todos los ramos (pagos directos, acuerdos, envío de documentación). Especificar todas aquellas actuaciones que podamos centralizar, en cualquier nivel (dirección prestaciones, comunidad..), reorganizar, automatizar...</t>
  </si>
  <si>
    <t xml:space="preserve">Realizar la definición final de las funciones y procesos del nuevo centro asistencial de la mutua </t>
  </si>
  <si>
    <t>Definir los nuevos macrocentros de rehabilitación con mayor dotación humana y tecnológica (en principio serán Barcelona y Madrid): número de personas, puestos de trabajo, espacios, equipamiento..</t>
  </si>
  <si>
    <t>Desarrollar el Observatorio de accesibilidad de nuestros centros sanitarios. Detectar los centros con problemas de accesibilidad (informe con el análisis realizado)</t>
  </si>
  <si>
    <t xml:space="preserve">Realizar el seguimiento de resultados y previsión de plan de actuación (inclusión del centro indicado en el plan de inversiones) </t>
  </si>
  <si>
    <t>Desarrollar un catálogo de formación en nuevas formas de relación de todo el personal con el exterior (mutualistas,  asesores y ususarios)</t>
  </si>
  <si>
    <t>Desarrollar un programa de movilidad geográfica</t>
  </si>
  <si>
    <t>Desarrollar e Implantar el proyecto</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</si>
  <si>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</si>
  <si>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</si>
  <si>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</si>
  <si>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</si>
  <si>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Potenciar el proyecto Seguridad del Paciente</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</si>
  <si>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</si>
  <si>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</si>
  <si>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</si>
  <si>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</si>
  <si>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</si>
  <si>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</si>
  <si>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 xml:space="preserve">Desarrollar el proyecto de Telemedicina: </t>
  </si>
  <si>
    <t>Investigación en salud</t>
  </si>
  <si>
    <t>Mejorar la gestión de los procedimientos de quejas y reclamaciones</t>
  </si>
  <si>
    <t>Involucrar en la seguridad a los proveedores externos</t>
  </si>
  <si>
    <t>Disminuir las complicaciones para el paciente</t>
  </si>
  <si>
    <t>Identificar correctamente a los pacientes</t>
  </si>
  <si>
    <t>Fomentar la Cultura de la seguridad entre los profesionales sanitarios</t>
  </si>
  <si>
    <t>Impulsar el uso seguro del medicamento</t>
  </si>
  <si>
    <t>Análisis y Plan de accion  sobre las quejas y reclamaciones sanitarias (Comité de acciones de mejora)</t>
  </si>
  <si>
    <t>Analizar la valoración de los proveedores externos de los hospitales</t>
  </si>
  <si>
    <t>Mantener el nivel de excelencia en indicadores de calidad en Hospitales</t>
  </si>
  <si>
    <t>Publicar resultados del proyecto duraciones estándar</t>
  </si>
  <si>
    <t>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t>
  </si>
  <si>
    <t>Analizar patologías prevalentes, cuales no operamos con medios propios, valorar opciones de internalizarlo, coste - beneficio</t>
  </si>
  <si>
    <t>Creación de unidad de neumología ocupacional en el Hospital de Sant Cugat</t>
  </si>
  <si>
    <t>Mantener actualizada la cartera de servicios sanitarios en la web asepeyo</t>
  </si>
  <si>
    <t>Realizar una campaña promoción de AOV vinculado al Wifi.</t>
  </si>
  <si>
    <t>Comité AOV/DDFF</t>
  </si>
  <si>
    <t>Potenciar el acceso y uso del Portal Asepeyo oficina virtual (AOV) así como dotarlo de un amplio portafolio de servicios.</t>
  </si>
  <si>
    <t>Implantar una nueva red de comunicaciones mejorando el ancho de banda y la electrónica de gestión de red.</t>
  </si>
  <si>
    <t>Realizar concurso para la implantación de un modelo de comunicaciones unificadas entre todas las sedes. Despliegue posterior</t>
  </si>
  <si>
    <t>Digitalizar todos los faxes.</t>
  </si>
  <si>
    <t>Disponer de un servicio de videoconferencia en la plataforma corporativa.</t>
  </si>
  <si>
    <t>Establecer y optimizar un sistema de transmision de documentación desde usuario / cliente a ASEPEYO (admisión de información / formularios) Intentar eliminar la fuente papel</t>
  </si>
  <si>
    <t>Incrementar el numero de servicios sobre Firma biométrica</t>
  </si>
  <si>
    <t xml:space="preserve">Dotar de recursos más eficientes que combinen usabilidad con movilidad (teléfonos móviles, tablets, PC's y proyectores) </t>
  </si>
  <si>
    <t>Implantar una red de comunicaciones basada en "comunicaciones unificadas" y gestión dinámica del tráfico.</t>
  </si>
  <si>
    <t>2017-2019</t>
  </si>
  <si>
    <t>DTIC/DIE</t>
  </si>
  <si>
    <t>DTIC/DC</t>
  </si>
  <si>
    <t>DTIC</t>
  </si>
  <si>
    <t>DTIC/DDFF</t>
  </si>
  <si>
    <t>DDFF</t>
  </si>
  <si>
    <t>DTIC/DDFF/OT</t>
  </si>
  <si>
    <t>Diseñar el Plan de Sistemas.</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</si>
  <si>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</si>
  <si>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</si>
  <si>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Ofrecer cursos formativos en streaming o webinar.</t>
  </si>
  <si>
    <t>Servicios de valor añadido en las habitaciones de los hospitales</t>
  </si>
  <si>
    <t>Desarrollar el IEM mediante herramienta de Business Intelligence.</t>
  </si>
  <si>
    <t>Diseñar nuevos servicios y aplicativos que mejoren la experiencia del usuario, basados en la gestión inteligente del conocimiento, la información y los datos.</t>
  </si>
  <si>
    <t>DTIC/RRHH/DDFF</t>
  </si>
  <si>
    <t>DTIC/DAS/Hosp</t>
  </si>
  <si>
    <t>Desarrollar e implantar el control telemático de las instalaciones técnicas y alarmas</t>
  </si>
  <si>
    <t>Mejorar la seguridad y alarmas fuera del horario de apertura del centro. Control de accesos de diferentes GI (proveedores, usuarios…)</t>
  </si>
  <si>
    <t>Implantar un sistema corporativo de gestión inteligente de infraestructuras.</t>
  </si>
  <si>
    <t>DIE/DTIC/OT</t>
  </si>
  <si>
    <t>Diseñar e implantar el aplicativo Afiliación/Mutualistas 3.0</t>
  </si>
  <si>
    <t>Implantar una aplicación de contratación digital.</t>
  </si>
  <si>
    <t>Implantar el envío y firma electrónica del Documento de Asociación.</t>
  </si>
  <si>
    <t>Crear el Asepeyo Box para compartir información en la nube.</t>
  </si>
  <si>
    <t>Crear un servidor de imágenes y vídeos corporativos.</t>
  </si>
  <si>
    <t>Diseñar e implantar una primera versión de un sistema de información de gestión interna (INSTMAN y correos electrónicos)</t>
  </si>
  <si>
    <t>DAS/DTIC/Hosp</t>
  </si>
  <si>
    <t>DDFF/DTIC/OT</t>
  </si>
  <si>
    <t>Facilitar la integración y el intercambio de información con terceros para incrementar la eficacia y la eficiencia del servicio.</t>
  </si>
  <si>
    <t>Comunicación de las circulares / manuales de forma más aplicable</t>
  </si>
  <si>
    <t>Desarrollar todas las de BD ASID de negocio (prestaciones, afiliacion…)</t>
  </si>
  <si>
    <t xml:space="preserve">Explotación via ASID de los indicadores del acta de CC </t>
  </si>
  <si>
    <t>Informes CC Nif. Modelo ECI en  ASID</t>
  </si>
  <si>
    <t>Definir un nuevo CMA 3.0</t>
  </si>
  <si>
    <t>DA</t>
  </si>
  <si>
    <t>DA/DTIC</t>
  </si>
  <si>
    <t>Actualizar la aplicación de seguimiento de proyectos.</t>
  </si>
  <si>
    <t>Crear equipos transversales para la implantación completa del sistema.</t>
  </si>
  <si>
    <t>Consolidar una organización y procesos de gestión de proyectos informáticos.</t>
  </si>
  <si>
    <t>Alinear el desarrollo de las personas con el desarrollo tecnológico, en especial del equipo directivo.</t>
  </si>
  <si>
    <t>Definir planes de mejora de la gestion de contingencias comunes</t>
  </si>
  <si>
    <t>Grupos de mejora: Gestión prestacional CC (en base análisis planes mejora y puntos débiles)</t>
  </si>
  <si>
    <t>Adaptar la gestión a las necesidades de los distintos segmentos de empresa (PYMES)</t>
  </si>
  <si>
    <t>Mejorar la gestión de la entidad en el área de Contingecias Comunes, aprovechando la capacidad de Prestaciones 3.0 para definir planes de mejora y los recursos necesarios.</t>
  </si>
  <si>
    <t>Definir plan</t>
  </si>
  <si>
    <t>Seguimiento plan</t>
  </si>
  <si>
    <t>Definir planes de mejora de la gestion de contingencias profesionales</t>
  </si>
  <si>
    <t>Continuar potenciando la formación PROAS. Criterios calificación contingencia. Cuestionario recepción</t>
  </si>
  <si>
    <t>Potenciar la relación con los organismos públicos: coordinación del funcionamiento actual y de su eficacia</t>
  </si>
  <si>
    <t>Definir especialistas en la confección  de IPCL</t>
  </si>
  <si>
    <t>Revisar la tramitación en casos mortales</t>
  </si>
  <si>
    <t>Revisar la tramitación de expedientes de incapacidad</t>
  </si>
  <si>
    <t>Revisar y mejorar la organización de las periciales médicas y labor de los peritos de prestaciones, y formación de los peritos propios</t>
  </si>
  <si>
    <t>Creación de una Guia de reincorporación laboral</t>
  </si>
  <si>
    <t>Potenciar la prevención con cargo a cuotas, especialmente mediante la innovación en la atención al cliente y el desarrollo de nuevos contenidos.</t>
  </si>
  <si>
    <t>Diseño de canales de comunicación ascendente y desarrollo estratégico de la comunicación interna territorial</t>
  </si>
  <si>
    <t>Optimizar la gestión de las prestaciones, mediante el despliegue e implantación de Prestaciones 3.0, con la mejora del conociemiento de los casos y el análisis en los comités.</t>
  </si>
  <si>
    <t xml:space="preserve">Desarrollar e impartir formación integrada de sistemas de gestión (definición y desarrollo)    </t>
  </si>
  <si>
    <t>Incorporar el mapa de procesos, junto a la planificación de auditoría que enviamos a los CCAA</t>
  </si>
  <si>
    <t>Realizar una auditoría del mapa de procesos a todas las direcciones funcionales</t>
  </si>
  <si>
    <t>Impregnar la calidad en cada área de gestión de Asepeyo, a partir de una adecuación constante y útil de los procesos a la prestación del servicio y una formación práctica en los sistemas y herramientas de gestión.</t>
  </si>
  <si>
    <t>Adecuarse a las nuevas versiones ISO 9001 y 14001</t>
  </si>
  <si>
    <t>Continuar avanzando en la integración de sistemas de gestión en hospitales (comité gestión por procesos)</t>
  </si>
  <si>
    <t>Mantener los certificados vigentes</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</si>
  <si>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</si>
  <si>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</si>
  <si>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Definir las herramientas y la distribución de los informes que sirven para medir la gestión de la OT</t>
  </si>
  <si>
    <t>Proporcionar análisis, informes, estadísticas e indicadores a la organización de forma homogénea, en función de los requimientos externos e internos, así como la propia gestión.</t>
  </si>
  <si>
    <t>DA/OT</t>
  </si>
  <si>
    <t>DA/DDFF</t>
  </si>
  <si>
    <t>DGCMA/DDFF</t>
  </si>
  <si>
    <t>DGCMA/RRHH</t>
  </si>
  <si>
    <t>DGCMA</t>
  </si>
  <si>
    <t>DDFF/DGCMA</t>
  </si>
  <si>
    <t>DGCMA/OT</t>
  </si>
  <si>
    <t>DDFF/Hosp</t>
  </si>
  <si>
    <t>Asegurar la calidad en el cumplimiento del PGAP</t>
  </si>
  <si>
    <t>Analizar peticiones de empresas sobre informes periódicos de siniestralidad específicos</t>
  </si>
  <si>
    <t>Elaboración del mapa de gestión del conocimiento</t>
  </si>
  <si>
    <t>Revisión de programas formativos UCA por puesto de trabajo</t>
  </si>
  <si>
    <t>Definir y desarrollar los proyectos a llevar a cabo durante la vigencia del Plan</t>
  </si>
  <si>
    <t>Establecer las DDFF/OT/Hospitales que deben liderar estos proyectos</t>
  </si>
  <si>
    <t>Crear grupos de trabajo por proyecto</t>
  </si>
  <si>
    <t>Desarrollo e implentación del proyecto</t>
  </si>
  <si>
    <t>Acuerdos de colaboración con universidades para participar en proyectos conjuntos</t>
  </si>
  <si>
    <t>Impulso al comité científico para la potenciación de estas actvidades</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</si>
  <si>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</si>
  <si>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</si>
  <si>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</si>
  <si>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</si>
  <si>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</si>
  <si>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DSyC/OT</t>
  </si>
  <si>
    <t>DDFF/RRHH</t>
  </si>
  <si>
    <t>Realizar la Autoevaluación EFQM para el diagnóstico</t>
  </si>
  <si>
    <t>Preparación contrato menor del licenciatario (consultora)</t>
  </si>
  <si>
    <t>Elaborar la memoria conceptual y presentarla para obtener el sello de excelencia</t>
  </si>
  <si>
    <t>Obtener certificaciones y acreditaciones sanitarias  (QH,  seguridad del paciente)</t>
  </si>
  <si>
    <t>Propuesta anual al Comité de Calidad Total de posibles certificaciones, acreditaciones… (ISO 19600 - cumplimiento normativo, gestión económica…)</t>
  </si>
  <si>
    <t>Consolidar el benchmarking permanente con otras mutuas</t>
  </si>
  <si>
    <t>Potenciar el concepto de Integración Hospitalaria</t>
  </si>
  <si>
    <t>Despliegue del proyecto HU-CI (humanización en cuidados intensivos)</t>
  </si>
  <si>
    <t>Grupo de integración hospitalaria que organiza actividades para pacientes y trabajadores</t>
  </si>
  <si>
    <t>Desarrollar e implantar el proyecto Hospital sin dolor</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</si>
  <si>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</si>
  <si>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</si>
  <si>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</si>
  <si>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Mejorar la información sanitaria proporcionada al paciente tanto antes como durante su permanencia en el hospital</t>
  </si>
  <si>
    <t>DGCMA/DC</t>
  </si>
  <si>
    <t>DGCMA/DAS/Hosp</t>
  </si>
  <si>
    <t>Realizar la encuesta / focus group/ entrevista por cada grupo de interés de la mutua</t>
  </si>
  <si>
    <t>Incorporación de preguntas sobre el uso del canal digital en contactos periódicos con los distintos grupos de interés</t>
  </si>
  <si>
    <t>Determinar y desarrollar un plan de comunicación en materia de RS y Sostenibilidad</t>
  </si>
  <si>
    <t>Determinar e implantar planes de acción de Responsabilidad Social a partir del análisis periódico y segmentado de cada grupo de interés. Mejorar la divulgación de Asepeyo en materia de Responsabilidad Social y Sostenibilidad.</t>
  </si>
  <si>
    <t>2019-2020</t>
  </si>
  <si>
    <t>DAS/SAU</t>
  </si>
  <si>
    <t>SG/DDFF/DGCMA</t>
  </si>
  <si>
    <t>DDFF/DGCMA/OT</t>
  </si>
  <si>
    <t>Verificar periódicamente el sistema de gestión de Riesgos Penales y Código de Conducta</t>
  </si>
  <si>
    <t>Actualización del Código de conducta de Asepeyo</t>
  </si>
  <si>
    <t>Actualización del Manual de Prevención de Riesgos Penales</t>
  </si>
  <si>
    <t xml:space="preserve">Incorporación de los criterios del código de conducta y del Manual de Prevención de Riesgos Penales en los contratos con proveedores (analizar requisitos legales, documentacion pliego) </t>
  </si>
  <si>
    <t>Desarrollar y consolidar el Manual de Auditoria Interna de la Entidad</t>
  </si>
  <si>
    <t>Confeccionar la Memoria anual de actividad</t>
  </si>
  <si>
    <t>Implantar los procedimientos operativos de Auditoría</t>
  </si>
  <si>
    <t>Desarrollar y mejorar el programa de auditoría interna de sistemas de gestión</t>
  </si>
  <si>
    <t>Desplegar los sistemas de gestión de Código de Conducta y de Prevención de Riesgos Penales, implantar un sistema de auditoría interna orientado al control de los riesgos de la entidad y consolidar la auditoría de sistemas de gestión.</t>
  </si>
  <si>
    <t>Comité S.P.R.P/DAJ/Comité C.C.</t>
  </si>
  <si>
    <t>Comité C.C./DAJ</t>
  </si>
  <si>
    <t>Comité S.P.R.P. / DAJ / Grupo trabajo</t>
  </si>
  <si>
    <t>DC</t>
  </si>
  <si>
    <t>DAI</t>
  </si>
  <si>
    <t>Garantía total de la legalidad de los contratos</t>
  </si>
  <si>
    <t>Realizar Auditorías específicas relativas al procedimiento de contratación</t>
  </si>
  <si>
    <t>Analizar las desviaciones del procedimiento de contratación de proveedores y planes de mejora</t>
  </si>
  <si>
    <t>Incorporar criterios de RS en las licitaciones / contratos / presupuestos aceptados con nuestros proveedores</t>
  </si>
  <si>
    <t>Mejorar la comunicación, gestión de la información, análisis y seguimiento de la actividad realizada por y para mutuas colaboradoras</t>
  </si>
  <si>
    <t>Desarrollo de las comunicaciones con mutuas colaboradoras y nuevos acuerdos</t>
  </si>
  <si>
    <t>Crear y desarrollar una aplicación corporativa para el registro de incidencias de proveedores  (administrativo, sanitario…)</t>
  </si>
  <si>
    <t>Continuar desplegando la garantía de la cadena de suministro. Asegurar que el servicio prestado con medios ajenos, alcanza los estándares de calidad y cumplimiento de Asepeyo.</t>
  </si>
  <si>
    <t>Desarrollar e implantar el Plan de continuidad de negocio</t>
  </si>
  <si>
    <t>Obtener un Resultado económico positivo mínimo, de acuerdo a los objetivos establecidos anualmente</t>
  </si>
  <si>
    <t>Conseguir una correcta financiación en contingencias comunes. Modificar sistema actual de financiación adicional</t>
  </si>
  <si>
    <t>Analizar de forma permanente la comparación de los indicadores disponibles del resto del sector</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</si>
  <si>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</si>
  <si>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</si>
  <si>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</si>
  <si>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</si>
  <si>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 xml:space="preserve">Determinar y desarrollar proyectos hacia la sociedad de asuntos en los que somos especialistas </t>
  </si>
  <si>
    <t>Potenciar acciones de valor social añadido orientadas hacia la promoción del voluntariado, la perspectiva de género, la atención a la diversidad y la integración social</t>
  </si>
  <si>
    <t>Análisis y desarrollo de un plan de soporte a la organización para acciones de voluntariado</t>
  </si>
  <si>
    <t>Prueba piloto de actividades de voluntariado y cooperación relacionadas con condiciones de trabajo (flexibilidad, rotación, teletrabajo, conciliación, horarios especiales, formación, otros)</t>
  </si>
  <si>
    <t>Programas específicos para favorecer la integración</t>
  </si>
  <si>
    <t>Continuar potenciando el sistema de Prestaciones Especiales</t>
  </si>
  <si>
    <t>Prestaciones Especiales. Continuar potenciando la gestión responsable implicando a la organización territorial (tramitador, director, y director territorial)</t>
  </si>
  <si>
    <t>Prestaciones Especiales. Actualización del actual aplicativo para agilizar trámites y tiempos (automatización..)</t>
  </si>
  <si>
    <t>Inventariar ayudas colectivas y formar a las trabajadoras sociales y enfermeras gestoras</t>
  </si>
  <si>
    <t xml:space="preserve">Prestaciones Especiales. Redefinir y potenciar la reinserción laboral </t>
  </si>
  <si>
    <t>Continuar implantando sistemas de Eficiencia energetica. Reducción de consumos. Telecontrol</t>
  </si>
  <si>
    <t>Desplegar y poner en marcha los proyectos que tienen impacto en la sociedad y desarrollar la gestión de aspectos ambientales más relevantes para los grupos de interés de Asepeyo.</t>
  </si>
  <si>
    <t>DGCMA/DIE</t>
  </si>
  <si>
    <t>DGCMA/DA</t>
  </si>
  <si>
    <t>DDFF/OT/Hosp</t>
  </si>
  <si>
    <t>RRHH/DGCMA</t>
  </si>
  <si>
    <t>DGCMA/DDFF/OT</t>
  </si>
  <si>
    <t>Definir e implantar Programas de desarrollo atendiendo a la edad (senior, mentoring senior, mentoring inverso, otros)</t>
  </si>
  <si>
    <t>Establecer un sistema de Reconocimiento a actividades promovidas por los empleados</t>
  </si>
  <si>
    <t>Firmar y desplegar Convenios de reutilización de materiales disponibles en la empresa</t>
  </si>
  <si>
    <t>Favorecer y fomentar la participación de los empleados en iniciativas socialmente responsables.</t>
  </si>
  <si>
    <t>RRHH</t>
  </si>
  <si>
    <t>RRHH/DDFF</t>
  </si>
  <si>
    <t>Analizar y adoptar una norma de referencia en materia de gestión directiva y ética (Fundación compomiso y transparencia, Fundación Factor Humano..)</t>
  </si>
  <si>
    <t>Introducir sistemas de objetivos que permitan la evaluación de los estándares de la gestión empresarial transparente y gestión directiva ética.</t>
  </si>
  <si>
    <t>Escucha activa de rrhh con el personal de la mutua.  Conocer necesidades y motivaciones del personal. Encuesta satisfacción</t>
  </si>
  <si>
    <t>RRHH/DDFF/OT</t>
  </si>
  <si>
    <t>Desarrollar un programa corporativo de gestión de la motivación y el compromiso que abarque a toda la plantilla y cuente con la participación del mayor número de agentes internos (equipo directivo, secciones sindicales, Universidad Corporativa, hospitales, etc.)</t>
  </si>
  <si>
    <t>Potenciar la investigación sanitaria</t>
  </si>
  <si>
    <t xml:space="preserve">El futuro del aprendizaje mediante los centros de simulación clínica </t>
  </si>
  <si>
    <t>Promover la acreditación del personal sanitario a través del centro de simulación clínica</t>
  </si>
  <si>
    <t>Fomentar sesiones clínicas virtuales, liga de casos clínicos (comunicación)</t>
  </si>
  <si>
    <t>DAS/UCA/HosP</t>
  </si>
  <si>
    <t>DAS/CHosp/RRHH</t>
  </si>
  <si>
    <t>Acompañar a todas las personas de la organización en el proceso orientado a la mejora de su motivación y compromiso.</t>
  </si>
  <si>
    <t>Potenciar el compromiso de Asepeyo con sus empleados (compromiso social y motivación).</t>
  </si>
  <si>
    <t>Realizar un análisis organizativo de la entidad</t>
  </si>
  <si>
    <t>Aplicar la reorganización y nueva estructura de organigrama</t>
  </si>
  <si>
    <t>Revisar las funciones de todos los puestos descritos en cuanto a la gestión en la OT</t>
  </si>
  <si>
    <t>Aplanar la estructura directiva/organizativa de la entidad simplificando cargos y racionalizando funciones y dependencias tanto en las direcciones funcionales como territoriales.</t>
  </si>
  <si>
    <t>Adaptar la gestión de personas y la estructura organizativa a la nueva estrategia y al cambio cultural.</t>
  </si>
  <si>
    <t>ED/RRHH</t>
  </si>
  <si>
    <t>Potenciar las comunidades virtuales (p.ej: ORES)</t>
  </si>
  <si>
    <t>Implantar una metodologia corporativa para la gestión por proyectos</t>
  </si>
  <si>
    <t>Implantar círculos de innovación para favorecer la intraemprendeduría</t>
  </si>
  <si>
    <t>RRHH/ED</t>
  </si>
  <si>
    <t>Profundizar en la implantación de sistemas de trabajo participativo y colaborativo.</t>
  </si>
  <si>
    <t>Establecer un plan de formación específico para los gestores de proyectos informáticos.</t>
  </si>
  <si>
    <t>Potenciar la formación en prestaciones económicas y sanitarias</t>
  </si>
  <si>
    <t>Toda la dirección de prestaciones debe tener un mínimo conocimiento de todas las áreas de sus responsabilidad. Definir la formación necesaria e impartirla (técnica/motivación/trabajo en equipo…)</t>
  </si>
  <si>
    <t>Ampliar el grupo de especialistas en cada área. Definir y dar publicidad de los responsables de cada área</t>
  </si>
  <si>
    <t>Alinear el desarrollo de las personas en Asepeyo al desarrollo del entorno, tanto desde el punto de vista funcional, tecnológico, como regulatorio.</t>
  </si>
  <si>
    <t>RRHH/DTIC</t>
  </si>
  <si>
    <t>Potenciar la formación inicial y continuada del personal sanitario</t>
  </si>
  <si>
    <t>Potenciar la formación inicial y continuada del personal no sanitario</t>
  </si>
  <si>
    <t>Establecer la carrera profesional basada en la calidad sanitaria</t>
  </si>
  <si>
    <t>Adquisición de habilidades técnicas de traumatología asistencial</t>
  </si>
  <si>
    <t>Adquisición de habilidades técnicas de enfermeria y fisioterapia</t>
  </si>
  <si>
    <t>Establecer metodologías para la detección de talento y desarrollo profesional. (Establecer un sistema corporativo de mentoring y coaching)</t>
  </si>
  <si>
    <t>Actualizar permanentemente los curriculums de formación reglada de los profesionales de la mutua</t>
  </si>
  <si>
    <t>Desplegar el desarrollo profesional de todos los colectivos de la Mutua.</t>
  </si>
  <si>
    <t>Analizar los puestos críticos especializados y planificar el relevo con suficiente antelación para no perder conocimiento</t>
  </si>
  <si>
    <t>Definir y desarrollar programas de formación específicos de personas para esos puestos</t>
  </si>
  <si>
    <t>Planificar el relevo generacional del personal especializado.</t>
  </si>
  <si>
    <t>Profundizar en los sistemas de gestión del talento mediante la creación de un plan corporativo.</t>
  </si>
  <si>
    <t>Revisar el sistema corporativo de gestión del desempeño y dirección por objetivos para una mayor alineación con la estrategia definida y mejor comprensión de los mismos por la plantilla.</t>
  </si>
  <si>
    <t>Vincular la estrategia con objetivos a largo y corto plazo revisando el sistema de Valoración del Desempeño.</t>
  </si>
  <si>
    <t>RRHH/Com. Objetivos</t>
  </si>
  <si>
    <t>Realizar el estudio y seguimiento de trabajos proveedor seleccionado</t>
  </si>
  <si>
    <t>Analizar los resultados obtenidos según la muestra aportada y propuesta de acciones derivadas</t>
  </si>
  <si>
    <t>Realizar un estudio de imagen de marca para maximizar su impacto ante todos los grupos de interés.</t>
  </si>
  <si>
    <t>Desarrollar un Plan de Comunicación especifico por GI y por el tipo de comunicación necesario</t>
  </si>
  <si>
    <t>Adecuar el plan por grupo de interés: Corporativo, Comunicación Interna, Comunicación de productos/servicios.</t>
  </si>
  <si>
    <t>Implantación de las acciones</t>
  </si>
  <si>
    <t>Seguimiento e impacto de los contenidos (explotación de entradas y visualizaciones)</t>
  </si>
  <si>
    <t>DSyC</t>
  </si>
  <si>
    <t>Definir y establecer la estrategia, proyectos, acciones y responsables en la relación con los medios de prensa</t>
  </si>
  <si>
    <t>Establecer interlocutores nacionales/territoriales con los medios</t>
  </si>
  <si>
    <t>Definir elementos clave de difusion para estos medios</t>
  </si>
  <si>
    <t>Seguimiento y valoración del plan de medios prensa escrita y on-line</t>
  </si>
  <si>
    <t>Diseñar un plan de gestión de medios de prensa.</t>
  </si>
  <si>
    <t>Mejorar los procesos de atención SAU</t>
  </si>
  <si>
    <t>Definir y revisar la figura del empleado responsables y el ATC como interlocutores en empresas y asesorías (no presencialmente)</t>
  </si>
  <si>
    <t>Adecuar los canales de comunciación a las necesidades actuales y en base a la estrategia de transformación digital emprendida por la organización</t>
  </si>
  <si>
    <t>Desarrollar, elaborar y analizar de encuestas de seguimiento. Seguimiento y acciones correctoras</t>
  </si>
  <si>
    <t>Reforzar nuestro modelo de atención al cliente y usuario poniendo el foco en la atención personalizada.</t>
  </si>
  <si>
    <t>DDFF/SAU/OT</t>
  </si>
  <si>
    <t>Segmentar y establecer un plan de acción específico de las áreas de comunicación corporativa.</t>
  </si>
  <si>
    <t>Definir leguaje por canal multimedia. Homogeneidad por canal</t>
  </si>
  <si>
    <t>Involucrar a las diferentes areas que generan contenidos en la necesidad de mantener un unico código en Asepeyo</t>
  </si>
  <si>
    <t>Trasladar a proveedores del area de comunicación las necesidades corporativas de lenguaje y código</t>
  </si>
  <si>
    <t>Definir el lenguaje/código de comunicación adecuado para el canal.</t>
  </si>
  <si>
    <t>Rediseñar la web y los portales corporativos. Estudiar la posibilidad de integrarlos en función de su uso</t>
  </si>
  <si>
    <t>Desarrollar un nuevo portal de PRL.</t>
  </si>
  <si>
    <t>Diseñar una estrategia de comunicación integral que abarque la web, portales y redes sociales.</t>
  </si>
  <si>
    <t>Definir las jornadas divulgativas y eventos a realizar en funcion de las necesidades, con el liderazgo de la OT y DDFF, y mejorar la coordinacion desde la DCSyC y el resto de direcciones implicadas</t>
  </si>
  <si>
    <t>Actualizacion del sistema de solicitud, valoración y autorización para la realización de jornadas divulgativas. Coordinacion con la OT y DDFF para la elaboración y visado de las memorias correspondientes</t>
  </si>
  <si>
    <t>Creación de un sistema de inscripción y gestión on-line de jornadas propio que facilite el seguimiento, inscripción e información de las jornadas a realizar</t>
  </si>
  <si>
    <t>Fomentar comunicaciones, ponencias, poster etc en foros científicos (congresos jornadas etc). Diseñar un marco</t>
  </si>
  <si>
    <t>Diseñar un plan de comunicación interna que permita transmitir la información de forma rápida y completa.</t>
  </si>
  <si>
    <t>Transformar los canales y códigos de comunicación para adaptarlo a la evolución de los grupos de interés.</t>
  </si>
  <si>
    <t>Planificar y definir las estrategias de comunicación</t>
  </si>
  <si>
    <t xml:space="preserve">Seguimiento </t>
  </si>
  <si>
    <t>Reevaluar las acciones realizadas en los ultimos ejercicios, a quien van dirigidas, como se realizan, quien las realiza, resultados de dichas acciones</t>
  </si>
  <si>
    <t>Designar interlocutores con los publicos objetivos que se determinen</t>
  </si>
  <si>
    <t>Definir los objetivos y estrategias de la comunicación institucional.</t>
  </si>
  <si>
    <t>Potenciar la representación institucional.</t>
  </si>
  <si>
    <t>Equipo Directivo</t>
  </si>
  <si>
    <t>Dirigir los esfuerzos de comunicación hacia las areas de compra de proyectos en la sociedad</t>
  </si>
  <si>
    <t>Fomentar la elaboración y difusión de los proyectos de I+D+i.</t>
  </si>
  <si>
    <t>Difundir y poner en conocimiento de los GGII</t>
  </si>
  <si>
    <t>Confeccionar una Memoria anual de acciones realizadas</t>
  </si>
  <si>
    <t>Trabajar en comunicación de acciones con impacto social: voluntariado, empresa saludable, ética y dirección, flexibilidad rotación, comisión prestaciones especiales.</t>
  </si>
  <si>
    <t>Incrementar la imagen de prestigio y de empresa socialmente responsable.</t>
  </si>
  <si>
    <t>Mantener actualizado el mapa sanitario de la Mutua, asegurando la disponibilidad de servicios completos en todos los ámbitos y su comunicación global</t>
  </si>
  <si>
    <t>Desarrollar un CMA por NIF/Grupo</t>
  </si>
  <si>
    <t>Definir las funciones de CMV AT/EP. Valoración de la emisión de altas médicas de forma centralizada</t>
  </si>
  <si>
    <t>Analizar el seguimiento y mejora de los sistema de de gestión en la organización territorial (actas de comité)</t>
  </si>
  <si>
    <t>Continuar potenciando el PROAS (auditorías sectoriales y establecimiento de planes de actuación)</t>
  </si>
  <si>
    <t>Aumentar la calidad del servicio e información suministrada al trabajador gracias a Prestaciones 3.0</t>
  </si>
  <si>
    <t>Establecer Planes de mejora para alcanzar el sello establecido como objetivo</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</si>
  <si>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</si>
  <si>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</si>
  <si>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</si>
  <si>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</si>
  <si>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</si>
  <si>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</si>
  <si>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t>Revisar la estructura de plan de carrera por colectivos con las autorizaciones pertinentes</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</si>
  <si>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</si>
  <si>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2</t>
    </r>
    <r>
      <rPr>
        <b/>
        <sz val="12"/>
        <color theme="0"/>
        <rFont val="Arial"/>
        <family val="2"/>
      </rPr>
      <t>: CALIDAD E INNOVACIÓN SANITARIA  Subdirección General de Gestión</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</si>
  <si>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</si>
  <si>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</si>
  <si>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</si>
  <si>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</si>
  <si>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</si>
  <si>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Realizar una auditoría (estado de situación) de la aquitectura del sistema</t>
  </si>
  <si>
    <t>Internalizar el conocimiento tecnológico  que tienen nuestros proveedores informáticos y de los procesos de negocio</t>
  </si>
  <si>
    <t>Desarrollar el modelo de gestión (GAMA) y ATAS a nivel nacional</t>
  </si>
  <si>
    <t>Seleccionar empresa de estudio de imagen de  marca (licitación)</t>
  </si>
  <si>
    <t>Diseñar un plan de gestión de cada generador de contenidos interno adecuando transversalmente la agenda de eventos. (Inbound)</t>
  </si>
  <si>
    <t>Definir nuestros objetivos en prensa escrita y on-line (+radio y TV)</t>
  </si>
  <si>
    <t>DAJ</t>
  </si>
  <si>
    <t>Definir las funciones de comité/grupo de mejora de orientación a los grupos de interés</t>
  </si>
  <si>
    <t xml:space="preserve">Definicion de la ficha de cada GI-Revisar y determinar las cuestiones económicas, sociales y ambientales a incluir en la relación con cada grupo de interés </t>
  </si>
  <si>
    <t>Establecer Planes de Acción/Mejora de orientación a los grupos de interés</t>
  </si>
  <si>
    <t>Establecer indicadores/objetivos/sistematica de seguimiento de asuntos relevantes por cada Grupo de Interes</t>
  </si>
  <si>
    <t>Potenciar la transparencia de la gestión de la mutua hacia nuestros GI (memoria de sostenibilidad…)</t>
  </si>
  <si>
    <t>Alinear el sistema de objetivos/inidcadores de cada DDFF y de sistemas de gestión con el Plan Estratégico</t>
  </si>
  <si>
    <t>DDFF y OT</t>
  </si>
  <si>
    <t>Dra. García Gismera
Sr. Fernandez
Anna García Zafra</t>
  </si>
  <si>
    <t>Sra. Mari Cruz Martinez
Sra. Noelia Ruiz</t>
  </si>
  <si>
    <t>Sara Sanz
Carolina Caro</t>
  </si>
  <si>
    <t>Sra. Mari Cruz martinez</t>
  </si>
  <si>
    <t>Dr. García Navlet</t>
  </si>
  <si>
    <t>Dr. Cuesta
Trabajadores Sociales</t>
  </si>
  <si>
    <t>Dra. Garcia Gismera</t>
  </si>
  <si>
    <t>DGCMA / Equipo Directivo del Hospital</t>
  </si>
  <si>
    <t>DGCMA / Sra. Raquel Tentor
Sra. Silvia Guadalupe</t>
  </si>
  <si>
    <t>Desarrollar e implantar el Plan de continuidad de los hospitales</t>
  </si>
  <si>
    <t>Dr. Gutierrez</t>
  </si>
  <si>
    <t xml:space="preserve">Implantar las mejoras asociadas al estudio de opinión para mejorar la motivación y el compromiso de la plantilla. </t>
  </si>
  <si>
    <t>Revisar sistemática estudio opinión</t>
  </si>
  <si>
    <t>RRHH/OT/DDFF</t>
  </si>
  <si>
    <t xml:space="preserve">Potenciar el sentimiento de equipo y pertenencia a la organización mediante herramientas de gestión. </t>
  </si>
  <si>
    <t>Desarrollar un programa de employer branding</t>
  </si>
  <si>
    <t>RRHH/DSyC</t>
  </si>
  <si>
    <t>SGM</t>
  </si>
  <si>
    <t>Integrar en un único documento la DPT, perfil competencial, ficha de prevencion e itinerario formativo cada vez que se revisen las funciones de puesto de trabajo</t>
  </si>
  <si>
    <t>Potenciar las certificaciones y adhesiones en RSC (IQNet SR10, Pacto Mundial, Bequal, Distintivo Igualdad Ministerio..)</t>
  </si>
  <si>
    <t>DGCMA / RRHH</t>
  </si>
  <si>
    <t>Hacer extensivas las campañas internas de promoción de la salud a la sociedad: hábitos de vida saludables (alimentación, actividad física, otros)</t>
  </si>
  <si>
    <t>DTIC/DDFF/RRHH</t>
  </si>
  <si>
    <t>Profundizar en la elaboración de protocolo en la gestión de riesgos por colectivos sanitarios</t>
  </si>
  <si>
    <t>DAS/Hosp/SPP</t>
  </si>
  <si>
    <t>OT y DDFF
(RRHH/DA)</t>
  </si>
  <si>
    <t>RRHH y DDFF</t>
  </si>
  <si>
    <t>ISABEL ENFEDAQUE</t>
  </si>
  <si>
    <t>DAS/Hosp/DIE</t>
  </si>
  <si>
    <t>Dr.Erice</t>
  </si>
  <si>
    <t>DIE/DG/SGM</t>
  </si>
  <si>
    <t>DIE/OT/DAS</t>
  </si>
  <si>
    <t>DIE/OT/DAS/SPP</t>
  </si>
  <si>
    <t>Dotar de servicio Wifi a los centros y a todas las dependencias.</t>
  </si>
  <si>
    <t>DIE/OT/DTIC/SPP</t>
  </si>
  <si>
    <t>implantar un servicio de gestión y control del proveedor externo en nuestras instalaciones</t>
  </si>
  <si>
    <t>DIE/SPP/DA</t>
  </si>
  <si>
    <t>Desarrollar el observatorio de siniestralidad y absentismo</t>
  </si>
  <si>
    <t>Definir las actuaciones de los tenicos de prevención con valor añadido para la gestión y para los mutualistas</t>
  </si>
  <si>
    <t>3: Prevención caídas de altura</t>
  </si>
  <si>
    <t>6: Reincorporación laboral</t>
  </si>
  <si>
    <t>7: Prevención riesgos psicosociales</t>
  </si>
  <si>
    <t>8: Prevención en el sector hotelero</t>
  </si>
  <si>
    <t>9: Tramitación telemática del Bonus</t>
  </si>
  <si>
    <t>10: Asesoramiento y asistencia técnica a mutualistas</t>
  </si>
  <si>
    <t>Bloque 1: Desarrollar proyectos y líneas de actuación atractivas que aporten valor al objetivo de sensibilizar y potenciar la actitud preventiva de los mutualistas</t>
  </si>
  <si>
    <t>Bloque 3: Confeccionar  líneas de actuación de contenidos. Creación y difusion de contenidos</t>
  </si>
  <si>
    <t>Actuación para mejora del posicionamiento en PRL de PR. Diferenciación en tres niveles , modo abierto, modo Mutualistas  y modo PGAP, con contenidos de formatos atractivos (talleres,  e-learnig,/ audiovisuales, PDF, etc..)</t>
  </si>
  <si>
    <t>DAS / Hosp</t>
  </si>
  <si>
    <t>Potenciar el reclutamiento, selección, formación y fidelización</t>
  </si>
  <si>
    <t>Valorar la utilidad de foros, ágoras y potenciar la utilidad de los mismos. Bien diseñados, consultas concretas, posibilidad de busqueda. Recursos necesarios (tiempos y personas)</t>
  </si>
  <si>
    <t>Revisar las competencias profesionales y funciones de los puestos de trabajo para incorporar las específicas de los nuevos retos organizativos promoviendo la polivalencia funcional. Desarrollo e implantación</t>
  </si>
  <si>
    <t>Revisar las competencias de los perfiles directivos para facilitar el liderazgo de los mismos en la transformación digital. Desarrollo e implantación</t>
  </si>
  <si>
    <t>RRHH/DDFF/DAS/OT/Hosp</t>
  </si>
  <si>
    <t>MANEL VAZQUEZ</t>
  </si>
  <si>
    <t>DAS/Hosp/RRHH</t>
  </si>
  <si>
    <t>Sra. Anna G.Zafra</t>
  </si>
  <si>
    <t>INCORPORAR NUEVOS SERVICIOS EN AOV. Definir contenidos dirigidos a cada tipo de usuario. Implantación y seguimiento</t>
  </si>
  <si>
    <t>DAS (Carles Linares)</t>
  </si>
  <si>
    <r>
      <rPr>
        <b/>
        <u/>
        <sz val="10"/>
        <color theme="1"/>
        <rFont val="Calibri"/>
        <family val="2"/>
        <scheme val="minor"/>
      </rPr>
      <t>Pacientes/Trabajadores</t>
    </r>
    <r>
      <rPr>
        <sz val="10"/>
        <color theme="1"/>
        <rFont val="Calibri"/>
        <family val="2"/>
        <scheme val="minor"/>
      </rPr>
      <t>: Definir las relación con el usuario a través de AOV. Desarrollo y seguimiento</t>
    </r>
  </si>
  <si>
    <t>DAS/DTIC/DC/OT</t>
  </si>
  <si>
    <r>
      <rPr>
        <b/>
        <u/>
        <sz val="10"/>
        <rFont val="Calibri"/>
        <family val="2"/>
        <scheme val="minor"/>
      </rPr>
      <t>Proveedores:</t>
    </r>
    <r>
      <rPr>
        <sz val="10"/>
        <rFont val="Calibri"/>
        <family val="2"/>
        <scheme val="minor"/>
      </rPr>
      <t xml:space="preserve"> Puesta en marcha de AOV para proveedores: </t>
    </r>
  </si>
  <si>
    <r>
      <rPr>
        <b/>
        <u/>
        <sz val="10"/>
        <rFont val="Calibri"/>
        <family val="2"/>
        <scheme val="minor"/>
      </rPr>
      <t>Empleados y otros grupos de interés</t>
    </r>
    <r>
      <rPr>
        <sz val="10"/>
        <rFont val="Calibri"/>
        <family val="2"/>
        <scheme val="minor"/>
      </rPr>
      <t>: Diseñar, implantar y versionar las Apps</t>
    </r>
  </si>
  <si>
    <t>Hosp (Carlos de Andres
Sra. Lopez)</t>
  </si>
  <si>
    <t>Adoptar el uso de wearables a la Prevención de Riesgos Laborales. Posible prueba piloto en empleados de la mutua</t>
  </si>
  <si>
    <t>Innovar en servicios basados en el uso intensivo de la tecnología aplicada, el Internet de las cosas y el Big Data</t>
  </si>
  <si>
    <t>Implantar la aplicación Prestaciones 3.0 en CC y CP</t>
  </si>
  <si>
    <t>Plan de Mejora: En base a los resultados económicos de las diferentes zonas geográficas: sector, zona, CCAA NIF:</t>
  </si>
  <si>
    <t xml:space="preserve"> 1) Análisis global situación en base a resultados (económico o procedimiento). Recursos disponibles</t>
  </si>
  <si>
    <t xml:space="preserve"> 2) Identificación zona, area, NIF, sector a reconducir </t>
  </si>
  <si>
    <t xml:space="preserve"> 3) Definición del plan acciones responsables y plazo</t>
  </si>
  <si>
    <t xml:space="preserve"> 4) Seguimiento</t>
  </si>
  <si>
    <t xml:space="preserve"> 1) Preparación del borrador de discusion</t>
  </si>
  <si>
    <t xml:space="preserve"> 2) Discusión/sugerencias en el grupo de trabajo</t>
  </si>
  <si>
    <t xml:space="preserve">2) Seguimiento de la actividad realizada (sesiones, duración de los casos por patología…) </t>
  </si>
  <si>
    <t>Unificar la imagen corporativa de los instalaciones de ASEPEYO en todo el territorio en función de la disponibilidad presupuestaria</t>
  </si>
  <si>
    <r>
      <t xml:space="preserve">4) Impantación </t>
    </r>
    <r>
      <rPr>
        <sz val="10"/>
        <color theme="1"/>
        <rFont val="Calibri"/>
        <family val="2"/>
        <scheme val="minor"/>
      </rPr>
      <t>en todo el territorio en función de la disponibilidad presupuesatria</t>
    </r>
  </si>
  <si>
    <t>DAS (Nuria Medina)</t>
  </si>
  <si>
    <t>DAS/OT/DIE/Comité de Inversiones</t>
  </si>
  <si>
    <t>2) Seguimiento de los acuerdos adoptados en el comité y su implantación efectiva.</t>
  </si>
  <si>
    <t>1) Revaloración funciones del comité, contenidos, responsables, asistentes y periodicidad. Herramienta (indicadores y acta)</t>
  </si>
  <si>
    <t>Redefinir el comité sectorial de contingencias comunes:</t>
  </si>
  <si>
    <t>Comisión de Calidad Asistencial</t>
  </si>
  <si>
    <t>RRHH (Joan Tolra)</t>
  </si>
  <si>
    <t>RRHH (Carolina Espuny)</t>
  </si>
  <si>
    <t xml:space="preserve">Formación en atención al cliente: polivalencia en la gestión de las prestaciones. </t>
  </si>
  <si>
    <t>Desplegar el sistema Baja Alta de Contingencias Comunes, evolucionando el sistema organizativo y de gestión de esta prestación.</t>
  </si>
  <si>
    <t>1) Revaloración funciones, contenidos, responsables, asistentes y periodicidad. Herramienta (indicadores y acta)</t>
  </si>
  <si>
    <t>Redefinir el comité de prestaciones del centro asistencial:</t>
  </si>
  <si>
    <t>Plan de Mejora: En base a los resultados económicos de las diferentes zonas geográficas: sector, zona, CCAA:</t>
  </si>
  <si>
    <t xml:space="preserve">1) Análisis global situación den base a resultados (económico o procedimiento) </t>
  </si>
  <si>
    <t xml:space="preserve">2) Identificación zona, area, NIF, sector a reconducir </t>
  </si>
  <si>
    <t>3) Definición del plan acciones responsables y plazo</t>
  </si>
  <si>
    <t>4) Seguimiento</t>
  </si>
  <si>
    <t>Hosp</t>
  </si>
  <si>
    <t>Revisión de los cursos impartidos por perfil competencial y enmarcar donde esta ubicado en el mapa de procesos. Explotar indicadores empleados formados en cada proceso…</t>
  </si>
  <si>
    <t>DGCMA/RRHH/DTIC</t>
  </si>
  <si>
    <t>DA (Albert Lopez)</t>
  </si>
  <si>
    <t>Grupo de trabajo entre las distintas direcciones funcionales, para el desarrollo ASID</t>
  </si>
  <si>
    <t>DSyC/DA</t>
  </si>
  <si>
    <t>Desarrollar el mapa de gestión del conocimiento basado en nuestros procesos de negocio.</t>
  </si>
  <si>
    <t>DDFF/OT/Hospitales</t>
  </si>
  <si>
    <t>Procedimiento de gestión del cambio y proyectos I+d+i (EFQM)</t>
  </si>
  <si>
    <t>Hosp/DTIC</t>
  </si>
  <si>
    <t>DAS (Mario Aquino)</t>
  </si>
  <si>
    <t>DAS (Mario Aquino)
Hosp (Dr. Cuesta, Sra. López, Sra. Pi, Dra. Iglesias, Dr. Peret)</t>
  </si>
  <si>
    <t>DAS (Dani Freixes)</t>
  </si>
  <si>
    <t>Hosp (Dr. Arilla)</t>
  </si>
  <si>
    <t>- Definir que debe hacer cada médico y como, ubicación en el espacio disponible y  definición técnica del registro en Chaman</t>
  </si>
  <si>
    <t>- Dotar del equipamiento necesario (cámaras telemedicina) a centros asistenciales (web cam) y en hospitales. Adaptación de estaciones de trabajo</t>
  </si>
  <si>
    <t>- Diseñar, comunicar e impartir la formación necesaria sobre el Proyecto de Telemedicina a los profesionales sanitarios</t>
  </si>
  <si>
    <t>DAS/RRHH</t>
  </si>
  <si>
    <t>- Seguimiento de la implantación del proyecto (indicadores)</t>
  </si>
  <si>
    <t>DAS (Dulce Puget)</t>
  </si>
  <si>
    <t>Potenciar el Desarrollo y la promoción de la salud:</t>
  </si>
  <si>
    <t>- Desarrollo e implantación del Proyecto Empresa Saludable. Proyecto Empresa Saludable: Cardiovascular</t>
  </si>
  <si>
    <t>- Proyecto trabajos saludables a cualquier edad (Proyecto jubilación)</t>
  </si>
  <si>
    <t>- Publicar cuadernos de salud</t>
  </si>
  <si>
    <t>Proyecto semana de la seguridad</t>
  </si>
  <si>
    <t>- Proyecto Empresa Saludable: control y prevención del estrés laboral</t>
  </si>
  <si>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</si>
  <si>
    <t>DAS (Isabel Enfedaque)</t>
  </si>
  <si>
    <t>1) Creación de grupos de trabajo hospitales/territorio/DAS para detectar posibles áreas de mejora</t>
  </si>
  <si>
    <t>Mejora del continuum asistencial de los hopitales propios en los centros asistenciales: poder dar continuidad a los planes terapéuticos establecidos en los hospitales, una vez el paciente es derivado al CA (y viceversa).</t>
  </si>
  <si>
    <t>Hosp (Dr. Cuesta, Dr. Amo, Dr. Trigo
Dra. Garcia Gismera, Dra. Ribó, Dr. Dalmau
Dra. Iglesias)</t>
  </si>
  <si>
    <t>3) Mejora de las Demoras en las IQ, Pruebas, visitas especialistas, rehabilitación,..</t>
  </si>
  <si>
    <t>DAS (Asun Lambea, Lidia Colomina, Dani Freixes)</t>
  </si>
  <si>
    <t>Hosp (Dra. García Gismera, Sr. Fernandez)</t>
  </si>
  <si>
    <t>DAS (Isabel Enfedaque) / Sra. Guadalupe</t>
  </si>
  <si>
    <t>DAS (Lidia Colomina)</t>
  </si>
  <si>
    <t>Hosp (Sra. López
Sra. Tentor)</t>
  </si>
  <si>
    <t>DAS/DTIC/ DC/SGG</t>
  </si>
  <si>
    <t>Definir y establecer las acciones y seguimiento para cada segmento con la participacion de las DDFF y OT (plazos e interlocutores)</t>
  </si>
  <si>
    <t>Poner en valor los resultados obtenidos en satisfacción de usuarios y clientes, difusión e impacto en prensa on  line y off line. Implantar un sistema de carteleria digital en las instalaciones de la mutua</t>
  </si>
  <si>
    <t>Incrementar nuestra presencia en redes sociales. Plan de contenidos, responsable en la DSyC y generacion de contenidos tranversal toda la organización</t>
  </si>
  <si>
    <t xml:space="preserve">Incorporar al Portal del Empleado (Espacio Colaborativo) todos los aspectos de comunicación interna. </t>
  </si>
  <si>
    <t xml:space="preserve"> DDFF/OT/RRHH</t>
  </si>
  <si>
    <t>Potenciar las comunidades virtuales del personal sanitario:</t>
  </si>
  <si>
    <t>- Comunidad  virtual enfermeros centro asistenciales</t>
  </si>
  <si>
    <t>- Comunidad virtual Gestores de cuidado (Red Social grandes dependientes)</t>
  </si>
  <si>
    <t>- Comunidad virtual Referentes de servicios enfemeros</t>
  </si>
  <si>
    <t>- Comunidad virtual  de fisioterapia</t>
  </si>
  <si>
    <t>- Comunidad virtual médicos</t>
  </si>
  <si>
    <r>
      <t xml:space="preserve">Revisar el </t>
    </r>
    <r>
      <rPr>
        <b/>
        <sz val="10"/>
        <rFont val="Calibri"/>
        <family val="2"/>
        <scheme val="minor"/>
      </rPr>
      <t>modelo de relación con cada GI.</t>
    </r>
    <r>
      <rPr>
        <sz val="10"/>
        <rFont val="Calibri"/>
        <family val="2"/>
        <scheme val="minor"/>
      </rPr>
      <t xml:space="preserve"> Detallar como vamos a analizar las necesidades de cada GI grupo</t>
    </r>
  </si>
  <si>
    <r>
      <t xml:space="preserve">- </t>
    </r>
    <r>
      <rPr>
        <u/>
        <sz val="10"/>
        <rFont val="Calibri"/>
        <family val="2"/>
        <scheme val="minor"/>
      </rPr>
      <t>Usuarios</t>
    </r>
    <r>
      <rPr>
        <sz val="10"/>
        <rFont val="Calibri"/>
        <family val="2"/>
        <scheme val="minor"/>
      </rPr>
      <t>:Incorporar a las encuestas de satisfacción el programa de control telefónico postquirúrgico, el Programa de Educación al Autocuidado y preguntas sobre las gestoras de grandes dependientes</t>
    </r>
  </si>
  <si>
    <r>
      <t xml:space="preserve">- </t>
    </r>
    <r>
      <rPr>
        <u/>
        <sz val="10"/>
        <rFont val="Calibri"/>
        <family val="2"/>
        <scheme val="minor"/>
      </rPr>
      <t xml:space="preserve">Mutualistas: </t>
    </r>
    <r>
      <rPr>
        <sz val="10"/>
        <rFont val="Calibri"/>
        <family val="2"/>
        <scheme val="minor"/>
      </rPr>
      <t>Definición de canales de recepción de sugerencias de mejora, encuestas de satisfacción y actuaciones grupales</t>
    </r>
  </si>
  <si>
    <t>Hosp (Dra. García Gismera, Dra. Guadalupe, Sr. Fernandez, Sra. Cherta)</t>
  </si>
  <si>
    <t xml:space="preserve">Análisis y Seguimiento de la actividad realizada a nuestros pacientes en otras mutuas y viceversa. </t>
  </si>
  <si>
    <t xml:space="preserve">- Verificación cuantitativa. Comprobar que todo aquellos que figura en Mutuas Colaboradoras se traspase correctamente a Chaman </t>
  </si>
  <si>
    <t>- Verificación cualitativa. Registro de quejas e incidencias</t>
  </si>
  <si>
    <t>Mejorar de forma continuada el Sistema de Gestión de Riesgos de Asepeyo SGRA  (evolución del procedimiento). Coordinar/Integrar desde el punto de vista operativo del Sistema de Gestión de Riesgos de Asepeyo SGRA con todos los Sistemas de Gestión de la Mutua</t>
  </si>
  <si>
    <t>Hosp (Sr. Carlos de Andrés)</t>
  </si>
  <si>
    <t>Hosp (Sra. López
Dra. García Gismera
Dr. Arilla)</t>
  </si>
  <si>
    <t>DGCMA/OT/RRHH</t>
  </si>
  <si>
    <t>DGCMA/RRHH/OT</t>
  </si>
  <si>
    <t>Cálculo de la huella de carbono de la organización y plan de reducción de emisiones. Inscripción en el registro del Ministerio de Medio Ambiente.</t>
  </si>
  <si>
    <t>Campañas de sensibilización y divulgación  ambiental.</t>
  </si>
  <si>
    <t>RRHH/DGCMA/DAJ</t>
  </si>
  <si>
    <t>PROAS (Susana Pérez)</t>
  </si>
  <si>
    <t>Hosp (Dr. Erice
Dra. Vidal
Dr. Granell)</t>
  </si>
  <si>
    <t>Potenciar la atención al usuario (mutualistas, trabajadores…) de los Coordinadores de Prestaciones. (Definir e impartirla formación especializada necesaria para este colectivo, con el fin de que sean el interlocutor con el exterior en temas específicos de prestaciones)</t>
  </si>
  <si>
    <t>Revisión del modelo de fijación, evaluación y cumplimiento de los objetivos corporativos. Definición del nuevo modelo de objetivos: bolsas de reconocimiento para todos los colectivos; programa de reconocimiento según rendimiento</t>
  </si>
  <si>
    <t>RRHH / Com. de Objetivos</t>
  </si>
  <si>
    <t xml:space="preserve">Revisión del modelo de evaluación del desempeño para hacerlo más participativo e introducir fórmulas de valoración de managers (360 grados). Evolución del modelo para la evaluación del desempeño y su posterior concreción en acciones formativas personales y grupales    </t>
  </si>
  <si>
    <t>1: Planes de movilidad</t>
  </si>
  <si>
    <t>2: Prevención hipoacusia</t>
  </si>
  <si>
    <t>4: Prevención transtornos musculo-esqueléticos</t>
  </si>
  <si>
    <t>5: Prevención EEPP. Agentes químicos</t>
  </si>
  <si>
    <t>Bloque 2,  Proyectos para la  dotación de  equipos trasladables a todos los Centros de la Mútua o en la sede de nuestros mutualistas para realizar acciones de sensibilización.</t>
  </si>
  <si>
    <t>1: Proyectos de realidad virtual</t>
  </si>
  <si>
    <t>2: PIMEX Equipos</t>
  </si>
  <si>
    <t>3: Virtual ergonomics</t>
  </si>
  <si>
    <t>4: Reactable</t>
  </si>
  <si>
    <t>5: Simuladores de conducción de alta immersion</t>
  </si>
  <si>
    <t>5: Porta Caunt</t>
  </si>
  <si>
    <t>6: Camara Acustica.</t>
  </si>
  <si>
    <t>6: Ondas electromagnéticas</t>
  </si>
  <si>
    <t>DAS/Hosp/DTIC</t>
  </si>
  <si>
    <t>Coordinar el avance tecnológico con la reingeniería de procesos de modo que se obtenga
mejora en la productividad y la eficiencia del servicio</t>
  </si>
  <si>
    <t>Comité de Recursos / RRHH</t>
  </si>
  <si>
    <t>Comité Inversiones</t>
  </si>
  <si>
    <t>SGG</t>
  </si>
  <si>
    <t>DAS/DTIC/Hosp/PROAS</t>
  </si>
  <si>
    <t>GRUPO DE MEJORA EFQM</t>
  </si>
  <si>
    <t>Oficina Técnica de Inversiones (J.A.Matito)</t>
  </si>
  <si>
    <t>Hosp (Administradores red  de Coslada y Sant Cugat)</t>
  </si>
  <si>
    <t>OT/DPS/DAS</t>
  </si>
  <si>
    <t>DPS</t>
  </si>
  <si>
    <t>DPS/OT</t>
  </si>
  <si>
    <t>DPV</t>
  </si>
  <si>
    <t>DPS y RRHH</t>
  </si>
  <si>
    <t>DTIC / DPV</t>
  </si>
  <si>
    <t>DTIC/DPV</t>
  </si>
  <si>
    <t>DPS/DA/DTIC</t>
  </si>
  <si>
    <t>DA/DSyC/DPV</t>
  </si>
  <si>
    <t>DPS/DDFF</t>
  </si>
  <si>
    <t>DPS/SGT</t>
  </si>
  <si>
    <t>DPS/SGT/DSyC</t>
  </si>
  <si>
    <t>DPS/DAS</t>
  </si>
  <si>
    <t>DPS/DDFF/DAS/UCA</t>
  </si>
  <si>
    <t>DPS/DPV</t>
  </si>
  <si>
    <t>DPV/DAS/DPS</t>
  </si>
  <si>
    <t>DPV/DSyC</t>
  </si>
  <si>
    <t>Valorar Recursos DPSCC necesarios</t>
  </si>
  <si>
    <t>Atuación para mejora del impacto del newsletter. Elaboración de contenidos con contacto permanente con grupos de interes de DPV</t>
  </si>
  <si>
    <t>DA (Vicky Solé)</t>
  </si>
  <si>
    <t>DSyC/DA (Irene Gómez)</t>
  </si>
  <si>
    <t>DA (Irene Gómez)</t>
  </si>
  <si>
    <t>Manel Vazquez</t>
  </si>
  <si>
    <t>Profundizar en el despliegue del comportamiento ético e integridad en la organización.
Integración de los principios y criterios de la Responsabilidad Social en nuestros sistemas
de gestión.</t>
  </si>
  <si>
    <t>Estado</t>
  </si>
  <si>
    <t>Desestimada</t>
  </si>
  <si>
    <t>Retrasada</t>
  </si>
  <si>
    <t>Avanza según planificación</t>
  </si>
  <si>
    <t>Finalizada</t>
  </si>
  <si>
    <t>Modernizar el equipamiento de los puesto de trabajo. Clientes ligeros.</t>
  </si>
  <si>
    <r>
      <rPr>
        <sz val="10"/>
        <rFont val="Calibri"/>
        <family val="2"/>
        <scheme val="minor"/>
      </rPr>
      <t xml:space="preserve">Definición de los tipos de centro. Identificación de los usos internos. Requisitos de dimensionado interno en función de actividad y trabajadores proptegidos, y de la información necesaria para la justificación de la creación y/o traslados de centros (visión, centro sostenible, seguro, accesible, funcional, que preserve el respecto a la intimidad, de calidad, confortable, y dotado de la tecnologÍa más eficiente). </t>
    </r>
    <r>
      <rPr>
        <u/>
        <sz val="10"/>
        <rFont val="Calibri"/>
        <family val="2"/>
        <scheme val="minor"/>
      </rPr>
      <t>Borrador de discusión elaborado en 2017</t>
    </r>
  </si>
  <si>
    <t>DAS/OT</t>
  </si>
  <si>
    <t>RRHH (SPP)</t>
  </si>
  <si>
    <t>DRE</t>
  </si>
  <si>
    <t>Hosp  (Dra. Iglesias)</t>
  </si>
  <si>
    <t>DRE (Antonia Molina) / SAU</t>
  </si>
  <si>
    <t>DTIC/DRE</t>
  </si>
  <si>
    <t xml:space="preserve">Analizar la posibilidad de centralizar las actuaciones sanitarias de SREL. En lugar de visitar a las embarazadas, los centros recepcionan la documentación y la remiten a un médico responsable por zona/autonomia o a la dirección para validar la prestación (práctica de otras mutuas). Reduciríamos volumen asistencial en el centro. Valorar los recursos necesarios </t>
  </si>
  <si>
    <t>Centralizar/Concentrar las tareas de Afiliación-Recaudación de la organización.</t>
  </si>
  <si>
    <t>Revisar los criterios establecidos para la asignación de recursos administrativos y sanitarios. Analizar las necesidades y recursos de las DDFF. Incluirlo en el comité de recursos</t>
  </si>
  <si>
    <t>Analizar las cargas de trabajo administrativas de la organización territorial. Confirmar o descartar la percepción de volúmenes de trabajo desiguales.</t>
  </si>
  <si>
    <t>1) Desarrollo e implantación</t>
  </si>
  <si>
    <t>Redefinir las necesidades y objetivos de las unidades de valoración funcional (a que colectivo va dirigido, informes necesarios, lista espera, cantidad y ubicación). Tras este análisis, definir la dotación de equipamiento necesario. Despliegue de las nuevas unidades (preparación del pliego técnico, licitación de equipamiento necesario, compra, instalación)</t>
  </si>
  <si>
    <t>Creación de un estandar de construcción de centros asistenciales en función de los criterios generales de diseño aprobados</t>
  </si>
  <si>
    <t>1) Identificar las reformas a realizar para la unificación de la imagen corporativa en todas las instalaciones de la Mutua, conforme a los estandares aprobados por la Dirección</t>
  </si>
  <si>
    <t>2) Valorar económicamente cada una de las reformas identificadas en las diferentes instalaciones de la Mutua</t>
  </si>
  <si>
    <t>3) Elaborar el Plan de Reformas a realizar en cada una de las instalaciones, conforme al nivel de unificación de imagen designada para cada instalación y a la disponiblidad de inversión existente.</t>
  </si>
  <si>
    <t>Definir la dotación estándar y dotación especializada para los CA. Confeccionar el plan de inversión trienal. Plan de inversiones en equipamiento sanitario (equipos obsoletos a renovar, nuevas tecnologías a incorporar…)</t>
  </si>
  <si>
    <t>Estudiar y valorar de forma anual las nuevas tecnologias y equipamientos que podamos incorporar a la red asistencial. Crear y defininir el grupo de análisis y la reunión periódica</t>
  </si>
  <si>
    <t xml:space="preserve">Desarrollar un Plan de mejora de la accesibilidad de nuestros centros sanitarios. </t>
  </si>
  <si>
    <t>Revisar las DPTs, el perfil competencial y la ficha de prevención de los puestos de trabajo definidos para el CA en comparación con los actuales recursos.</t>
  </si>
  <si>
    <t>1) Grupo de trabajo para definir el contenido de dicha formación</t>
  </si>
  <si>
    <t>2) Impartir formación</t>
  </si>
  <si>
    <t>Redefinir la funciones del puesto de trabajo y perfil competencial del Director del CA y del JAS según el modelo de CA</t>
  </si>
  <si>
    <t>Analizar las nuevas formas de relación con el exterior (mutualistas y asesores)</t>
  </si>
  <si>
    <t>Cronograma detallado de la implantación para el Plan Anual</t>
  </si>
  <si>
    <t>Potenciar el grupo de mejora de la calidad percibida: servicios enfermeros.</t>
  </si>
  <si>
    <t>Finalizar el desarrollo del proyecto de grandes dependientes: gestores de cuidados.</t>
  </si>
  <si>
    <t>Continuar acercando el programa de formacion a gran dependientes: "de Paciente a Paciente". Instalación de web cams (tanto en el CA como en el domicilio del gran dependiente). Acuerdo con la Universidad de Alcalá</t>
  </si>
  <si>
    <t>Dotación de ecógrafos portátiles</t>
  </si>
  <si>
    <r>
      <t>Dotación de equipos  de rehabilitación (diatérmia, tapiz rodante…)</t>
    </r>
    <r>
      <rPr>
        <u/>
        <sz val="10"/>
        <color rgb="FF0070C0"/>
        <rFont val="Calibri"/>
        <family val="2"/>
        <scheme val="minor"/>
      </rPr>
      <t/>
    </r>
  </si>
  <si>
    <t>Desarrollo previo de modelos 3D en intervenciones quirúrgicas, prótesis.. Etc.</t>
  </si>
  <si>
    <t>Implantación de la radiología digital</t>
  </si>
  <si>
    <t>DAS (Carles Linares) /DTIC</t>
  </si>
  <si>
    <t>DAS (Nuria Medina) / OT (Manel Parada) / Hosp (Dra. García Gismera,, Dra. Ribó, Sr. Fernández, Dra. Iglesias)</t>
  </si>
  <si>
    <t>DAS (Nuria Medina) / DRE</t>
  </si>
  <si>
    <t>Realizar la adaptación de CIE9 a CIE10 por requerimiento legal
Adquirir motores de búsqueda potentes CIE9-CIE10 de diagnósticos y procedimientos ca y hospitales</t>
  </si>
  <si>
    <t xml:space="preserve">2) Establecer y definir áreas de mejora y llevarlas a cabo </t>
  </si>
  <si>
    <t>Dr. Amo, Dr. Trigo, Dr. Blanco / RRHH (UCA)</t>
  </si>
  <si>
    <t>Auditorias sanitaria a los centros concertados, para asegurar la calidad técnica y documental</t>
  </si>
  <si>
    <t>DAS (Asun Lambea) /RRHH/ Hosp (Sra. Lopez
Dr. Comellas, Dr. Iglesias)</t>
  </si>
  <si>
    <t>DAS (Nuria Medina) /  Hosp (Dr. Amo
Sra. Lucía Cortiñas
Sra. Patricia Domínguez)</t>
  </si>
  <si>
    <t>DAS (Carles Linares y Lidia Colomina) / Hosp (Sra. Lopez,
Dra.Iglesias)</t>
  </si>
  <si>
    <t>DAS (Asun Lambea) / Hosp (Sra. López)</t>
  </si>
  <si>
    <t xml:space="preserve">Mejorar la comunicación e información al paciente </t>
  </si>
  <si>
    <t>Sra. Lopez, Sra. Bea Lopez / Hosp (Dra. Iglesias)</t>
  </si>
  <si>
    <t>DAS (Carles Linares) / DTIC</t>
  </si>
  <si>
    <t xml:space="preserve">3- Desarrollar e implantar el contenido sanitario que pondremos a disposición de los pacientes a través de la AOV, App… </t>
  </si>
  <si>
    <t xml:space="preserve">1- dar de alta a cada uno de ellos como usuario para poder introducir la información sanitaria como si fuese un centro de ASEPEYO (se volcará posteriormente en Chaman). </t>
  </si>
  <si>
    <t>2- asignación de responsables de la O.Territorial/DAS para llevar a cabo la formación de cada uno de los proveedores en los diferentes territorios.</t>
  </si>
  <si>
    <t>2-  Formacion de formadores. Llevar a cabo la implantación dirigida a los proveedores.</t>
  </si>
  <si>
    <t xml:space="preserve">3- control y seguimiento del registro a través de la AOVs </t>
  </si>
  <si>
    <r>
      <rPr>
        <b/>
        <sz val="10"/>
        <rFont val="Calibri"/>
        <family val="2"/>
        <scheme val="minor"/>
      </rPr>
      <t>Mutualistas</t>
    </r>
    <r>
      <rPr>
        <sz val="10"/>
        <rFont val="Calibri"/>
        <family val="2"/>
        <scheme val="minor"/>
      </rPr>
      <t>: Desarrollo AOV 2.0 (comunicaciones , partes, formularios,..)</t>
    </r>
  </si>
  <si>
    <r>
      <rPr>
        <b/>
        <sz val="10"/>
        <rFont val="Calibri"/>
        <family val="2"/>
        <scheme val="minor"/>
      </rPr>
      <t>Asesores laborales:</t>
    </r>
    <r>
      <rPr>
        <sz val="10"/>
        <rFont val="Calibri"/>
        <family val="2"/>
        <scheme val="minor"/>
      </rPr>
      <t xml:space="preserve"> Desarrollo e implantación App y AOV</t>
    </r>
  </si>
  <si>
    <t>DRE/DAS (Carles Linares)</t>
  </si>
  <si>
    <t>DRE (SAU) / DTIC</t>
  </si>
  <si>
    <r>
      <t>Utilizar el big data para soluciones cognitive de atención al cliente, siniestralidad o práctica sanitaria.</t>
    </r>
    <r>
      <rPr>
        <u/>
        <sz val="10"/>
        <color rgb="FF0070C0"/>
        <rFont val="Calibri"/>
        <family val="2"/>
        <scheme val="minor"/>
      </rPr>
      <t/>
    </r>
  </si>
  <si>
    <t>Definición de un nuevo sistema de gestión del mantenimiento que simplifique las tareas del CA y mejore su seguimiento</t>
  </si>
  <si>
    <t>Implantación de  un nuevo estandar europeo en la gestion de proyectos de construcción (BIM)</t>
  </si>
  <si>
    <r>
      <t>Desarrollar el Proyecto de admisión por reconocimiento de entrada en las dependencias de la mutua. (servicio gestión de turnos)</t>
    </r>
    <r>
      <rPr>
        <sz val="10"/>
        <color rgb="FF0070C0"/>
        <rFont val="Calibri"/>
        <family val="2"/>
        <scheme val="minor"/>
      </rPr>
      <t/>
    </r>
  </si>
  <si>
    <t>DA /DC</t>
  </si>
  <si>
    <t>Rediseñar el proceso de gestión de Proyectos. Optimización del análisis funcional intern</t>
  </si>
  <si>
    <t>DGCMA/DPS</t>
  </si>
  <si>
    <t>2017/DPS</t>
  </si>
  <si>
    <t>DRE/DPV</t>
  </si>
  <si>
    <t>POAS (Susana)</t>
  </si>
  <si>
    <t>Proyecto lumbalgia: estudio doble ciego. Comparativa del tratamiento convencional vs nueva guia lumbalgia</t>
  </si>
  <si>
    <t>DAS/Hospitales</t>
  </si>
  <si>
    <t>2- Desarrollar el contenido de prestaciones que pondremos a disposición de los pacientes a través de la AOV, App… Continuar con las reuniones de los grupos de trabajo, para ir dotando a estos servicios de mayor contenido</t>
  </si>
  <si>
    <t>OT/DRE</t>
  </si>
  <si>
    <t>DPS/DTIC/DAS/Hosp/DRE</t>
  </si>
  <si>
    <t>DAS/DRE</t>
  </si>
  <si>
    <t>DRE/DTIC/OT</t>
  </si>
  <si>
    <t>DTIC/DRE/DDFF /OT/Hosp</t>
  </si>
  <si>
    <t>DA/DTIC/DRE</t>
  </si>
  <si>
    <t>DAS/DRE/Hosp</t>
  </si>
  <si>
    <t>Mejorar de forma continuada la formación de los profesionales sanitarios (calidad técnica y compromiso profesional)</t>
  </si>
  <si>
    <t>DAJ/DAI</t>
  </si>
  <si>
    <t>DA (Xavi Perez)/DGCMA</t>
  </si>
  <si>
    <t>Campañas de sensibilización y divulgación sanitaria: seguridad del paciente y días significativos</t>
  </si>
  <si>
    <t>DRE/OT</t>
  </si>
  <si>
    <t>DRE/DGCMA/DDFF/Hosp</t>
  </si>
  <si>
    <t>DRE / Sra. Silvia Guadalupe</t>
  </si>
  <si>
    <t>DGCMA/DDFF/DRE</t>
  </si>
  <si>
    <t>SGM / Isabel García Gismera</t>
  </si>
  <si>
    <t>DRE
Comité cientifico?</t>
  </si>
  <si>
    <t>DRE / OT</t>
  </si>
  <si>
    <t>DRE/ DAS</t>
  </si>
  <si>
    <t>DTIC / DRE</t>
  </si>
  <si>
    <t>DRE (Marta Arnau)</t>
  </si>
  <si>
    <t>RRHH/DRE</t>
  </si>
  <si>
    <t>DRE/DDF/OT</t>
  </si>
  <si>
    <t>DRE/SGM/OT/DDFF</t>
  </si>
  <si>
    <t>DRE/DAS</t>
  </si>
  <si>
    <t>DRE y DDFF/OT</t>
  </si>
  <si>
    <t>DREy DDFF/OT</t>
  </si>
  <si>
    <t>DRE/SGM/DG</t>
  </si>
  <si>
    <t>DRE/SGM</t>
  </si>
  <si>
    <t>DRE/DTIC/DPV</t>
  </si>
  <si>
    <t>DRE/ DTIC /DDFF</t>
  </si>
  <si>
    <t>DRE/OT/DDFF/DG</t>
  </si>
  <si>
    <t>DRE/DGCMA</t>
  </si>
  <si>
    <t>X</t>
  </si>
  <si>
    <t>_x001E__x001E_––––</t>
  </si>
  <si>
    <t>Se unifica con la siguiente actuación</t>
  </si>
  <si>
    <t>Se unifica en otra actuación</t>
  </si>
  <si>
    <t>Valoración cuantitativa</t>
  </si>
  <si>
    <t>Nueva actuación 2019</t>
  </si>
  <si>
    <t>Presentación de conclusiones en febrero 2019</t>
  </si>
  <si>
    <r>
      <t xml:space="preserve">Revisar los procedimientos actuales atendiendo a la nueva definición. </t>
    </r>
    <r>
      <rPr>
        <i/>
        <sz val="10"/>
        <rFont val="Calibri"/>
        <family val="2"/>
        <scheme val="minor"/>
      </rPr>
      <t xml:space="preserve">Realizar la definición final de las funciones y procesos del nuevo centro asistencial de la mutua </t>
    </r>
  </si>
  <si>
    <t>Manel Vazquez /Hospitales</t>
  </si>
  <si>
    <t>En 2017 se incluyó en otra actuación</t>
  </si>
  <si>
    <t>Se amplía a 2019</t>
  </si>
  <si>
    <t>5) Análisis y seguimiento de los indicadores de resultados 6) Planes de acción cuando se desvía el indicador (a todos los niveles autonomía/centro/médico)</t>
  </si>
  <si>
    <t xml:space="preserve"> 4) Determinación de contingencia. Desarrollar planes de formación específicos para los médicos de hospital</t>
  </si>
  <si>
    <t>RRHH (UCA)</t>
  </si>
  <si>
    <t>Nueva en 2018</t>
  </si>
  <si>
    <t>No tienen continuidad en 2019</t>
  </si>
  <si>
    <t xml:space="preserve">Desarrollar el resto de Bases de Datos ASID. Coste-beneficio </t>
  </si>
  <si>
    <t>Plazo hasta 2020</t>
  </si>
  <si>
    <t>Plazo hasta 2019</t>
  </si>
  <si>
    <t>Actuación para renovación y actualización de contenidos</t>
  </si>
  <si>
    <t>Actuación para estudios I+D de nuevos contenidos</t>
  </si>
  <si>
    <t>Reingeniería del mapa de procesos: en función de las nuevas herramientas, cambio organizativo y mapa de riesgos.
Actualización continua del mapa del procesos (revisión y actualización anual). Incorporación pacientes asistidos en y de otras mutuas.</t>
  </si>
  <si>
    <t xml:space="preserve"> </t>
  </si>
  <si>
    <t>No continuará</t>
  </si>
  <si>
    <t xml:space="preserve">Formar al Hospital de Sant Cugat en Gestión de Procesos Clave mediante de grupos de trabajo. </t>
  </si>
  <si>
    <t>HOSP</t>
  </si>
  <si>
    <t>Hospital Coslada (Isabel García Gismera)</t>
  </si>
  <si>
    <t xml:space="preserve">No tiene continuidad </t>
  </si>
  <si>
    <t xml:space="preserve">Avance 0% </t>
  </si>
  <si>
    <t>Avance 25%</t>
  </si>
  <si>
    <t>Avance 50%</t>
  </si>
  <si>
    <t>Avance 75%</t>
  </si>
  <si>
    <t>Avance 100%</t>
  </si>
  <si>
    <t>Con seguimiento en 2019</t>
  </si>
  <si>
    <t>Se amplía plazo hasta 2019 con DDFF</t>
  </si>
  <si>
    <t>4 años</t>
  </si>
  <si>
    <t>3 años</t>
  </si>
  <si>
    <t>Cierre 2018</t>
  </si>
  <si>
    <t>Total actuaciones</t>
  </si>
  <si>
    <t>2 años</t>
  </si>
  <si>
    <t>Total actuaciones que puntuan</t>
  </si>
  <si>
    <t>Las que se unifican ¿puntúan?</t>
  </si>
  <si>
    <t>Se monitoriza en el OE1 línea 26 (PA2018)</t>
  </si>
  <si>
    <t>OBJETIVO ESTRATÉGICO 3:   TRANSFORMACIÓN DIGITAL DEL SERVICIO   SGM</t>
  </si>
  <si>
    <t>OBJETIVO ESTRATÉGICO 4: EFICIENCIA EN LA GESTIÓN DE LAS PRESTACIONES Y DEL SERVICIO    SGG</t>
  </si>
  <si>
    <t>OBJETIVO ESTRATÉGICO 5: DESPLIEGUE DE LA RESPONSABILIDAD SOCIAL     SGE</t>
  </si>
  <si>
    <t>OBJETIVO ESTRATÉGICO 6: GESTIÓN DEL CAMBIO: LAS PERSONAS Y SUS CONDUCTAS   SGM</t>
  </si>
  <si>
    <t>OBJETIVO ESTRATÉGICO 7: COMUNICACIÓN CORPORATIVA   SGM, SGTs, Hosp.</t>
  </si>
  <si>
    <t>OE1. FUNCIÓN DEL CA</t>
  </si>
  <si>
    <t>OBJETIVO ESTRATÉGICO 1: FUNCIÓN DEL CENTRO ASISTENCIAL    SGT</t>
  </si>
  <si>
    <t>OBJETIVO ESTRATÉGICO 2: CALIDAD E INNOVACIÓN SANITARIA  SGG</t>
  </si>
  <si>
    <t>OE2. CALIDAD E INNOVACIÓN SANITARIA</t>
  </si>
  <si>
    <t xml:space="preserve">OE3. TRANSFORMACIÓN DIGITAL </t>
  </si>
  <si>
    <t>OE4. EFICIENCIA EN LA GESTIÓN</t>
  </si>
  <si>
    <t>OE5. RSC</t>
  </si>
  <si>
    <t>OE6. GESTIÓN DEL CAMBIO</t>
  </si>
  <si>
    <t>OE7. COMUNICACIÓN CORPORATIVA</t>
  </si>
  <si>
    <t xml:space="preserve">ANÁLISIS CUALITATIVO: </t>
  </si>
  <si>
    <t xml:space="preserve">Las actuaciones están alineadas con los proyectos operativos. </t>
  </si>
  <si>
    <t>Por cada proyecto operativo se debería definir un lider que responsabilice y reporte del avance a la SGT (en alguno de los proyectos hay 4 responsalbles/lideres asignados).</t>
  </si>
  <si>
    <t>En el proyecto operativo "Desarrollar e implantar proyectos de mejora sanitarios aplicables a la red asistencial, en especial en el área de rehabilitación. Mejorar la capacitación de nuestros profesionales sanitarios realizando una planificación detallada de los relevos", seha desarrollado ampliamente la dotación de Rh en los CA y la capacitación de enferímería, pero no hay ninguna actuación de planificación del relevo de todo el personal sanitario</t>
  </si>
  <si>
    <t>En la línea estrategica "Alinear el desarrollo de las personas con el desarrollo tecnológico, en especial del equipo directivo" parece que el proyecto operativo no da una respuesta global a la línea, desarrolla únicamente el aspecto de gestión de proyectos.</t>
  </si>
  <si>
    <t xml:space="preserve">Los proyectos operativos contribuyen a la consecución del objetivo estratégico. </t>
  </si>
  <si>
    <t>Proporcionar análisis, informes, estadísticas e indicadores a la organización de forma homogénea, en función de los requerimientos externos e internos, así como la propia gestión.</t>
  </si>
  <si>
    <t>Algunas actuaciones con muy teóricas y no representan el despliegue temporal del proyecto operativo (Ejmplo: Elaborar y desarrollar proyectos de I+D+i dando prioridad a la formación y la investigación de forma que los especialistas asistenciales y personal técnico se ocupe de seguir tendencias y aportar propuestas).</t>
  </si>
  <si>
    <t>Algunas actuaciones con muy teóricas y no representan el despliegue temporal del proyecto operativo (Ejmplo: Introducir sistemas de objetivos que permitan la evaluación de los estándares de la gestión empresarial transparente y gestión directiva ética. y su correcpondiente actuación).</t>
  </si>
  <si>
    <t xml:space="preserve">Las actuaciones NO están alineadas con los proyectos operativos. </t>
  </si>
  <si>
    <t>El segundo proyecto operativo solo contiene actuaciones para el personal sanitario</t>
  </si>
  <si>
    <t>Es necesario que para el PA 2019 se revisen todas las actuaciones  con el fin de dar respuesta concreta a las líneas estratégicas y a todo el personal de la organización</t>
  </si>
  <si>
    <t xml:space="preserve">En general, son necesarios proyectos y actuaciones más realistas que sean medibles con un indicador de eficacia asociado por cada proyecto. </t>
  </si>
  <si>
    <t>Se retoma en 2020 (Sin PA2019)</t>
  </si>
  <si>
    <t>Seguimiento anual en el CGxP. 2017-2020</t>
  </si>
  <si>
    <t>Cambio del procedimiento de gestión .</t>
  </si>
  <si>
    <t>PA18:No están previstos nuevos acuerdos</t>
  </si>
  <si>
    <t>PA19: Modificamos la actuación  dejando "Inventariar ayudas colectivas"</t>
  </si>
  <si>
    <t>Trabajar para la consolidación de políticas de igualdad de oportunidades por razón de género en las promociones y ascensos en Asepeyo.</t>
  </si>
  <si>
    <t>RRHH/CCDA</t>
  </si>
  <si>
    <t xml:space="preserve">Revisar el proceso de selección de cargos directivos: (RRHH)
- Favoreciendo la igualdad de oportunidades para los candidatos a puestos de responsabilidad. 
- Adoptando la “regla de Rooney” procurado que en las ternas finales a un puesto de responsabilidad haya, al menos, una mujer entre los candidatos (siempre en igualdad de oportunidades y méritos). </t>
  </si>
  <si>
    <t>Participar en la negociación y despliegue del Plan de Igualdad de Asepeyo. Para ello, se requerirá la presencia de una representante del Grupo en la parte empresarial de la mesa de negociación.</t>
  </si>
  <si>
    <t>RRHH/CCDA/RLT</t>
  </si>
  <si>
    <t>CCDA</t>
  </si>
  <si>
    <t>Incrementar la visibilidad tanto externa como interna con programas de mentoring, asesorando  a las directivas en el desarrollo de su carrera profesional.  (CCDA/RRHH)</t>
  </si>
  <si>
    <t>Colaborar en la detección del  talento/liderazgo femenino en la organización, potenciando programas de formación en temas de igualdad de oportunidades.</t>
  </si>
  <si>
    <t>Fomentar el contacto y pertenencia a otras asociaciones de Directivas para asesoramiento e información por parte de los miembros del GDA. Networking.</t>
  </si>
  <si>
    <t>Avanzar en el logro de la igualdad real y efectiva entre hombre y mujeres que consagra la Ley Orgánica 3/2007, de 22 de marzo</t>
  </si>
  <si>
    <t>DF quien realiza la actuación y interlocutor (es del proyecto)</t>
  </si>
  <si>
    <t>Porque finaliza en 2019?</t>
  </si>
  <si>
    <t>PA19: Se unifica en OE6. En 18 retrasada</t>
  </si>
  <si>
    <t>PA19: Se incorpora al PO Estudio de opinión</t>
  </si>
  <si>
    <r>
      <t xml:space="preserve">OE4. PO. </t>
    </r>
    <r>
      <rPr>
        <i/>
        <sz val="10"/>
        <rFont val="Calibri"/>
        <family val="2"/>
        <scheme val="minor"/>
      </rPr>
      <t xml:space="preserve">Elaborar y desarrollar proyectos de I+D+i </t>
    </r>
  </si>
  <si>
    <t>PA 2019: Se amplia plazo de 2017-2019 a 2017-2020.
Traspasado al OE2</t>
  </si>
  <si>
    <t>Figura un actuación similar en el OE1</t>
  </si>
  <si>
    <r>
      <t xml:space="preserve">PA19: Se unifica al OE3 PO: </t>
    </r>
    <r>
      <rPr>
        <i/>
        <sz val="10"/>
        <color theme="1"/>
        <rFont val="Calibri"/>
        <family val="2"/>
        <scheme val="minor"/>
      </rPr>
      <t>Consolidar la organización procesos y personas en la gestión de proyectos informáticos</t>
    </r>
  </si>
  <si>
    <t>PA19: Se traslada al OE3 PO: Consolidar la organización procesos y personas en la gestión de proyectos informáticos</t>
  </si>
  <si>
    <t>PA19: no continua en el PA 2019</t>
  </si>
  <si>
    <r>
      <t xml:space="preserve">PA19:Se unifica al OE2. PO: </t>
    </r>
    <r>
      <rPr>
        <i/>
        <sz val="10"/>
        <color theme="1"/>
        <rFont val="Calibri"/>
        <family val="2"/>
        <scheme val="minor"/>
      </rPr>
      <t xml:space="preserve">seguridad del paciente </t>
    </r>
  </si>
  <si>
    <r>
      <t xml:space="preserve">PA19:Incorporado en el propio OE6 al </t>
    </r>
    <r>
      <rPr>
        <i/>
        <sz val="10"/>
        <color theme="1"/>
        <rFont val="Calibri"/>
        <family val="2"/>
        <scheme val="minor"/>
      </rPr>
      <t>PO UCA 2020</t>
    </r>
  </si>
  <si>
    <t>PA19:Se unifica al propio OE6 al PO Mentoring</t>
  </si>
  <si>
    <t>PA19:Incorporado en el propio OE6 al PO Gestión de la edad aunque no figura de forma explicita en el PO</t>
  </si>
  <si>
    <r>
      <t xml:space="preserve">PA19: Se desarrolla en el PO </t>
    </r>
    <r>
      <rPr>
        <i/>
        <sz val="10"/>
        <color theme="1"/>
        <rFont val="Calibri"/>
        <family val="2"/>
        <scheme val="minor"/>
      </rPr>
      <t>Crecemos juntos</t>
    </r>
  </si>
  <si>
    <t>Centralizar/Concentrar las tareas de Facturación a Terceros (NINFA).</t>
  </si>
  <si>
    <t>No será viable publicar la lictación antes de 2019. Esta actuación no está en PA19</t>
  </si>
  <si>
    <t>PA19: el Plan de comunicación está publicado pero en 2019 se revisa</t>
  </si>
  <si>
    <t>PA19: la incorporamos al plan</t>
  </si>
  <si>
    <t xml:space="preserve">PA: Pendiente de pùblicar la guía de estilo </t>
  </si>
  <si>
    <t>PA19: Asepeyo Works Espacio Azul en OE7</t>
  </si>
  <si>
    <t>OT / Hosp</t>
  </si>
  <si>
    <t>El seguimiento de las acciones se incopora en la actuación de "Definición de interlocutores"</t>
  </si>
  <si>
    <r>
      <t xml:space="preserve">Definir interlocutores con organismos /instituciones (nivel local, autonómicos, territorial, nacional). </t>
    </r>
    <r>
      <rPr>
        <i/>
        <sz val="10"/>
        <rFont val="Calibri"/>
        <family val="2"/>
        <scheme val="minor"/>
      </rPr>
      <t>Seguimiento</t>
    </r>
  </si>
  <si>
    <r>
      <t xml:space="preserve">Elaborar planes de comunciación concretos por tipologia de proyecto de I+d+i </t>
    </r>
    <r>
      <rPr>
        <i/>
        <sz val="10"/>
        <rFont val="Calibri"/>
        <family val="2"/>
        <scheme val="minor"/>
      </rPr>
      <t>y dirigir los esfuerzos de comunicación hacia las areas de compra de proyectos en la sociedad</t>
    </r>
  </si>
  <si>
    <t>Se retrasa va asociado a la inversiones 2020. Retrasada al 2020</t>
  </si>
  <si>
    <t>2019 en adelante</t>
  </si>
  <si>
    <t>"Adaptar" por "desarrollar". Pendiente requerimientos o evolución del proyecto AXON. Pasamos 2019-2020</t>
  </si>
  <si>
    <t>Enfermera mentor. Formar de forma exhaustiva a las enfermeras de centro en las siete patologías más prevalentes de la mutua. Nuevo rol de la enfermera de centro. Acompaña al paciente en su procesos curativo</t>
  </si>
  <si>
    <t>Mejora de la imagen de radiodiagnóstico en los centros asistenciales. Equipar con monitores para el diagnóstico con la calidad necesaria, y eliminar las impresoras de placas de RX</t>
  </si>
  <si>
    <t>eliminar para el PA2018. El análisis de resultados se retrasa a 2019</t>
  </si>
  <si>
    <t>Se integra a la actuación anterior</t>
  </si>
  <si>
    <r>
      <t xml:space="preserve">- Implantación progresiva del proyecto. </t>
    </r>
    <r>
      <rPr>
        <i/>
        <sz val="10"/>
        <rFont val="Calibri"/>
        <family val="2"/>
        <scheme val="minor"/>
      </rPr>
      <t>Seguimiento de la implantación del proyecto (indicadores)</t>
    </r>
  </si>
  <si>
    <t>DAS / SPP</t>
  </si>
  <si>
    <t>Realizar un seguimiento de la calidad de la asistencia sanitaria, a través de auditorías. Auditorias del registro de historia clínica: 1ª visita, diagnóstico, informes,..Grupo revisor</t>
  </si>
  <si>
    <t>Auditorias del registro de historia clínica: 1ª visita, diagnóstico, informes,..Grupo revisor</t>
  </si>
  <si>
    <t>Realizar un seguimiento de la calidad de la asistencia sanitaria, a través de auditorías.
Plan de proximidad. Auditorías realizadas por la DAS de la gestión exclusivamente sanitaria (diagnósticos, gestión de los casos, tratamientos, derivacions a MA...)</t>
  </si>
  <si>
    <t>Píldoras sanitarias. Comunicación a los médicos de la Organización Territorial en temás de interés y patologías prevalentes</t>
  </si>
  <si>
    <t>Promover la comunicación entre profesionales</t>
  </si>
  <si>
    <t>OBJETIVO 2</t>
  </si>
  <si>
    <t>OBJETIVO 1</t>
  </si>
  <si>
    <t xml:space="preserve">1- Grupo de trabajo conjunto DTIC/D.Prestaciones. </t>
  </si>
  <si>
    <t>Únicamente prueba piloto y seguimiento de incidencias</t>
  </si>
  <si>
    <t>DPV/DAS</t>
  </si>
  <si>
    <t>PA19: para DPV continua en el OE4 (tramitación telmática del bonus)</t>
  </si>
  <si>
    <t>Analizar las posibilidades de captura de información. Plantear y definir en que procesos/actuaciones podemos admitir la información en PDF</t>
  </si>
  <si>
    <t>junto al anterior</t>
  </si>
  <si>
    <r>
      <t xml:space="preserve">PA 2019: nuevo PO </t>
    </r>
    <r>
      <rPr>
        <i/>
        <sz val="10"/>
        <rFont val="Calibri"/>
        <family val="2"/>
        <scheme val="minor"/>
      </rPr>
      <t>Nuevo modelo de comunicaciones inernas que facilite la lectura y la comprensión de la información (INSTMAN y correos electrónicos)</t>
    </r>
  </si>
  <si>
    <t>En 2018 no procedía al desestimar el modelo de acta de CC. Se retoma en 2019</t>
  </si>
  <si>
    <t>Proyecto Técnicas inteligencia artifical en asistencia sanitaria</t>
  </si>
  <si>
    <t>OBJETIVO 3</t>
  </si>
  <si>
    <t>OBJETIVO 4</t>
  </si>
  <si>
    <t>una vez realizados los puntos 1 al 3. Retrasamos al 2019</t>
  </si>
  <si>
    <t>desarrollado en los puntos anteriores del plan de mejora</t>
  </si>
  <si>
    <t>Programa informático para PYMES. Se retrasa para 2019</t>
  </si>
  <si>
    <t>Se unifica a la anterior</t>
  </si>
  <si>
    <r>
      <t xml:space="preserve">Revalorar la lista de Nifs definida  </t>
    </r>
    <r>
      <rPr>
        <i/>
        <sz val="10"/>
        <rFont val="Calibri"/>
        <family val="2"/>
        <scheme val="minor"/>
      </rPr>
      <t>teniendo en cuenta los recursos disponibles</t>
    </r>
  </si>
  <si>
    <t xml:space="preserve">PA2019: el seguimeinto se unifica a la actuación anterior </t>
  </si>
  <si>
    <t>Tras el proyecto AXÓN, gran parte de las tareas de prestaciones se centralizarán en la DP. Tal vez pueden tener sentido estas tareas para la DAS.
Para 2019-2020 tal vez damos respuesta al proyecto con auditorias internas de la DP y la función del controller</t>
  </si>
  <si>
    <t>7: Exoesqueletos</t>
  </si>
  <si>
    <t>8: Drones</t>
  </si>
  <si>
    <t>9: Showroad</t>
  </si>
  <si>
    <t>La publicación específica del newsletter de PV se ha eliminado desde la apertura del nuevo portal de preención (2017). Al inicio de año nos envían calendarización de eventos y temas a incluir. No tiene continuidad ya que se incopora a la difusión de contenidos de cada DDFF en el Objetivo Estratégico 7</t>
  </si>
  <si>
    <r>
      <t xml:space="preserve">Continua desarrollándose en el OE5. Actuación </t>
    </r>
    <r>
      <rPr>
        <i/>
        <sz val="10"/>
        <color theme="1"/>
        <rFont val="Calibri"/>
        <family val="2"/>
        <scheme val="minor"/>
      </rPr>
      <t xml:space="preserve">Prestaciones Especiales. Redefinir y potenciar la reinserción laboral </t>
    </r>
  </si>
  <si>
    <t>Revisión de la sistemática realizada en el 2018 con el grupo de mejora EFQM de indicadores. Este grupo no se iniciará hasta 2020. (sin PA19)</t>
  </si>
  <si>
    <t>2018: el diseño de la nueva evaluación del desempeño servirá de punto de partida para diseñar el mapa de conocimiento. Pasamos a 2019-2020
2019: se desestima</t>
  </si>
  <si>
    <t>PA 2019: esta actuación se incluye en el PO: UCA 2020 del OE6</t>
  </si>
  <si>
    <t>OBJETIVO 5</t>
  </si>
  <si>
    <t>Programa de acompañamiento para la implementación de los nuevos perfiles definidos (actividades formativas)</t>
  </si>
  <si>
    <r>
      <t xml:space="preserve">PA18: Se unifica en el OE1 PO; </t>
    </r>
    <r>
      <rPr>
        <i/>
        <sz val="10"/>
        <color theme="1"/>
        <rFont val="Calibri"/>
        <family val="2"/>
        <scheme val="minor"/>
      </rPr>
      <t>Desarrollar la gestión de los RRHH implicados del centro asistencial (competencia /formación, laboral, motivación y comunicación)</t>
    </r>
  </si>
  <si>
    <t>PA19: Se mueve al OE4. Se reparte en los dos PO de Mejora en la gestión de CP y CC</t>
  </si>
  <si>
    <t>OBJETIVO 6</t>
  </si>
  <si>
    <t>OBJETIVO 7</t>
  </si>
  <si>
    <t>Prom</t>
  </si>
  <si>
    <t>%</t>
  </si>
  <si>
    <t>Avance Plan Estratégico al cierre 2018</t>
  </si>
  <si>
    <t xml:space="preserve">Informe de conclusiones presentado en la convención, al comité de gerencia y a discusión a DDFF. </t>
  </si>
  <si>
    <t xml:space="preserve">Crear el grupo de trabajo compuesto por OT, DPS y la antigua DCG. </t>
  </si>
  <si>
    <t>Realizar el análisis y presentar el informe de conclusiones</t>
  </si>
  <si>
    <t>Presentar el informe de conclusiones
Definición del procotolo a seguir</t>
  </si>
  <si>
    <t>Centralizar Catalunya y Madrid. Unificación de criterios. Exportar el modelo al resto de territorios</t>
  </si>
  <si>
    <t>Centralizar afiliación a nivel nacional</t>
  </si>
  <si>
    <t>Transformación de los antiguos  técnicos de seguridad e higiene en consultores de prevención. Informe con detalle de las actuaciones que debe realizar el consultor (1r semestre).</t>
  </si>
  <si>
    <t>Definición acordada de funciones a realizar en el centro asistencial. Informe (abril aprox.)</t>
  </si>
  <si>
    <t>Procesos de servicio analizados y propuesta de definición final de funciones/ procesos del nuevo centro asistencial</t>
  </si>
  <si>
    <t>Concretar cuadro indicadores hospitales para dimensionamiento servicio  criterios contratación temporal.
Publicación circular contratación temporal (actualización de la existente)</t>
  </si>
  <si>
    <t>Disponer del análisis de cargas de trabajo actuales (Primer semestre 2017)</t>
  </si>
  <si>
    <t>Disponer del análisis de cargas de trabajo actuales (Primer semestre 2018)</t>
  </si>
  <si>
    <t>1) Preparación del borrador de discusión (1r semestre 2017)</t>
  </si>
  <si>
    <t xml:space="preserve">Se ha establecido un grupo de trabajo para perfeccionar el manual de creación de CCAA: Xavier Lobera, Nuria Medina, Jordi Aparicio, Jesus Garcia Vela. En el segundo semestre se publicará en INSTMAN el manual. Posteriormente se revisara con modificaciones de otros proyectos. </t>
  </si>
  <si>
    <t>2) Discusión/sugerencias en el grupo de trabajo
Publicación manual en INSTMAN</t>
  </si>
  <si>
    <t>1) Análisis de necesidades. Plan renove (definición del pliego para la licitación de  los nuevos aparatos)
2) Selección de los profesionales requeridos de acuerdo al estudio de la DAS</t>
  </si>
  <si>
    <t xml:space="preserve">Pendiente autorización ministerio. Preparar licitación o adjudicación contrato </t>
  </si>
  <si>
    <t>Versión del manual de estandarización de la construcción de CCAA. M-1411 Criterios generales de diseño de centros asistenciales y oficinas</t>
  </si>
  <si>
    <t>Publicados los manuales de Creación, Construccion y estandarizacion de Proyectos. Pendiente v2 Criterios generales de diseño</t>
  </si>
  <si>
    <t>2018: auditorias de CCAA por parte de la DIE</t>
  </si>
  <si>
    <t>2018: valoracion en base al resultado de la auditoria</t>
  </si>
  <si>
    <t>2018-2019: plan en base a todo lo anterior</t>
  </si>
  <si>
    <t>Incorporación del equipamiento sanitario al plan de inversiones
Realización de las reuniones de sequimiento</t>
  </si>
  <si>
    <t xml:space="preserve">Creación de la comisión asistencial. 
Valora todo aquellos que afecta a calidad asistencial. Uno de los puntos a valorar es el equipamiento. Varias reuniones al año cuando sea necesario </t>
  </si>
  <si>
    <t>Reunión análisis de resultados de  2017 de la Comisión de Calidad Asistencial. Planificación accciones de las líneas correspondientes</t>
  </si>
  <si>
    <t xml:space="preserve"> Detectar los centros con problemas de accesibilidad (informe con el análisis realizado)</t>
  </si>
  <si>
    <t xml:space="preserve">Definir el Plan de implantación (actuaciones, centros, plazos, presupuesto) </t>
  </si>
  <si>
    <t>Todo lo que sea susceptible de ser modificado en las tareas de concentración/desconcentración: en principo director de centro, JAS, perfiles U3C, telemedicina, referente fisioterapia, profesionales de referencia de hospitales…)</t>
  </si>
  <si>
    <t>Modificaciones de cada uno de los documentos en base a la evolución del proyecto AXÓN
Unificar en un documento DPT, perfil competencial y ficha de riesgos</t>
  </si>
  <si>
    <t>Actividad formativa de negocio para directores de centro</t>
  </si>
  <si>
    <t>Redefinición del programa de formación de directores para movilizarlos a todos  anualmente
Programación nueva edición</t>
  </si>
  <si>
    <t>1r semestre: definir grupo de trabajo  2o semestre: convocatoria grupo, reuniones y análisis. El resultado es el contenido de la formación a impartir</t>
  </si>
  <si>
    <t>Grupo de trabajo definido. Desarrollar el contenido de la formación a impartir</t>
  </si>
  <si>
    <t>Una vez definida la formación, publicarlos en la web de formación de Asepeyo (catálogo de formación de la UCA). Todos son on-line</t>
  </si>
  <si>
    <t>Análisis de las funciones. Consenso y definición de la propuesta</t>
  </si>
  <si>
    <t>Pendiente publicación DPT (1r trimestre 2018)
Además del programa formativo para directores sobre negocio (prestaciones), diseñar formación en el ámbito directivo e iniciar el proyecto (continua en 2019)</t>
  </si>
  <si>
    <t>Acciones de escucha grupos de interés (voz del cliente) con mutualistas y asesores. Informe de cierre y acciones a llevar a cabo (1 abril)</t>
  </si>
  <si>
    <t>Plantear las acciones a llevar a cabo (junto con DRE)</t>
  </si>
  <si>
    <t>A 31 diciembre disponer de un cronograma de implantación del proyecto</t>
  </si>
  <si>
    <t>Realizar reuniones de seguimiento anuales: revisión de diferentes proyectos. Grupo de mejora (acta). Inclusión de nuevos proyectos y revisión de los actuales</t>
  </si>
  <si>
    <t>Realizar dos reuniones de seguimiento anuales: revisión de diferentes proyectos. Grupo de mejora (acta). Inclusión de nuevos proyectos y revisión de los actuales
Cubrir el territorio que falta el referente</t>
  </si>
  <si>
    <t>Finalizar el despliegue. Aun hay grandes dependientes que no tienen asignados ningún gestor.
Hosp: Para H.Coslada y H.Sant Cugat: Cumplimiento de las actuaciones ya planificadas. H. Coslada: Comienzo del proyecto de despliegue de la Escuela del cuidador a pacientes dependientes especificos de C. Madrid.</t>
  </si>
  <si>
    <t>Finalizar el despliegue. Aun hay grandes dependientes que no tienen asignados ningún gestor.
CARTUJA: Plantea la posibilidad de incorporar una DUE al grupo de gestoras de cuidados y mejorar la asistencia en Andalucía</t>
  </si>
  <si>
    <t>Publicar circular. Formar enfermeras designadas.</t>
  </si>
  <si>
    <t>Instalaciones web cams y programa formativo del ejercicio</t>
  </si>
  <si>
    <t>Preparar el pliego técnico para la licitación (una vez recibida la autorización del ministerio)</t>
  </si>
  <si>
    <t xml:space="preserve">Preparar el pliego técnico para la licitación.
Preparación del contato y adjudicación en 2018
2018-2019: Cronograma instalación de los equipos y formación </t>
  </si>
  <si>
    <t>Diatermia: preparar la licitación de los 12 equipos (se ha realizado prueba piloto).  
Tapiz rodante: Finalizar implantación de tres equipos (Madrid, Barcelona, Girona).</t>
  </si>
  <si>
    <t>Diatermia: continuar implantación. Incrementar el número de equipos.  
Tapiz rodante: continua implantación. 1 equipo más
Con la dotación va implicita la formación al personal
Análisis de resultados de la implantación en los centros (días baja o menos tiempos en RHB....)</t>
  </si>
  <si>
    <t>Implantado en COT, pendiente iniciar el tratamiento en terapia ocupacional.
Formación de personal.</t>
  </si>
  <si>
    <t>Pendiente iniciar el tratamiento en terapia ocupacional y formación a los terapeutas</t>
  </si>
  <si>
    <t>Sustituir Libro de registro al implantar la RX digital. Control dosimetrico del paciente. Cambios o revisión de la codificación de los estudios radiológicos en los ccaa</t>
  </si>
  <si>
    <t xml:space="preserve">Sustituir Libro de registro al implantar la RX digital. 
Control dosimetrico del paciente.
Ya se han realizado los cambios  de la codificación de los estudios radiológicos en los ccaa. 
DTIC:  comunicación de la información desde los ordenadores de RX a nuestro sistema. </t>
  </si>
  <si>
    <t>Preparación de la memoria para enviar al Ministerio</t>
  </si>
  <si>
    <t>propuesta de RRHH para validar con la DAS: marcar la actuación de 2017</t>
  </si>
  <si>
    <t>Creación grupo de trabajo DAS/DIE/DTIC</t>
  </si>
  <si>
    <t>Para 2017 se ha planificado Calalunya, Andalucía Occidental y Oriental, Galicia, Extremadura y Murcia.  Pendiente licitación pública para la compra de licencias y mantenimiento.</t>
  </si>
  <si>
    <t>Continuar dotación en caso de validar el funcionamiento por parte de DAS/DTIC de los equipos ya instalados
CertifIcar que los equipos instalados funcionan correctamente antes de iniciar la formación
Continuar con el despliegue establecido para 2018. El plan es finalizar el despliegue en 2018</t>
  </si>
  <si>
    <t>Comunicación a la organización. Inicio formación e implantación en Baleares 31/1/2017. Carlos L. Isabel Enfedaque se desplazan a los centros (cronograma centros)</t>
  </si>
  <si>
    <t xml:space="preserve">Inicio formación e implantación según cronograma. Carlos Linares se desplaza a los centros </t>
  </si>
  <si>
    <t xml:space="preserve">Cronograma de los centros a implantar en 2017. </t>
  </si>
  <si>
    <t xml:space="preserve">2017: Se realizarán sesiones de temas cardiovasculares </t>
  </si>
  <si>
    <t>Sesiones de temas cardiovasculares a demanda (DRE)</t>
  </si>
  <si>
    <t>DAS: Ya está escrito el proyecto. Es necesario actualizarlo (2017-2018). Mindfulness (sesiones informativas anestesista S.Cugat Dr.Prat, Pilar Fernandez Psicóloga Coslada)
Hosp: estudio de la situación y propuesta de proyectos y protocolos encaminados a minorizar el estrés laboral</t>
  </si>
  <si>
    <t>Sesiones Mindfulness a demanda (DRE)</t>
  </si>
  <si>
    <t>Primera reunión con RRHH. Elaboración y publicación del documento</t>
  </si>
  <si>
    <t>Primer capítulo (Urgencias) maquetado por la DRE. Pendiente publicar en la WEB  y medios de comunicación. Información para empresas</t>
  </si>
  <si>
    <t>Desarrollar y publicar segundo capítulo
Valorar con DRE la comunicación de los cuadernos</t>
  </si>
  <si>
    <t>DRE propone esta actuación para DPV</t>
  </si>
  <si>
    <t>- Realización de fonoconferencias con cada territorio para revisar los acuerdos establecidos (situación de cada proveedor).
- Incluir nuevos proveedores que en principio no debrían licitarse
- Revisar que todo lo establecido en el mapa sanitario  se ha cumplido.
- Redefinir interlocutor en territorio
- Remitir por parte de la OT los conciertos y licitaciones fijados en las reuniones para establecer el Mapa sanitario.
- Fichero de seguimiento con los ccaa, la DAS y Contratación mediante el cual se garantiza el cumplimiento de las responsabilidades del territorio. 
Hospital Coslada:Realizar las licitaciones y los conciertos necesarios para completar los servicos del Hospital</t>
  </si>
  <si>
    <t>Tras el inicio el proyecto, avanzamos definiendo con mayor detalle los requisitos sanitarios y de seguridad del paciente:
- Definir protocolos sanitarios en la licitación hospitalaria
- UREPs: ver si los actuales proveedores son suficientes o necesitamos especializarlo
- Consentimientos informados: Aspeyo no dispone del CI de los medios ajenos. Incorporarlo en  la licitación
Continuar reuniones de seguimiento
- Continuar con el fichero de seguimiento con los ccaa, la DAS y Contratación (utilizando un archivo único) mediante el cual se garantiza el cumplimiento de las responsabilidades del territorio. 
Hospital de Cartuja: Realizar las licitaciones y los conciertos necesarios para adecuarse a la normativa de contratación pública y a la normativa sanitaria que resulte de aplicación</t>
  </si>
  <si>
    <t>Remitir mensualmente los cambios al SAU. Protocolo establecido</t>
  </si>
  <si>
    <t>Remitir mensualmente los cambios al SAU. Protocolo establecido
Incluir información de la carter a de servicios sanitarios de los hospitales en la web (remitida a DRE, pendiente publicación)</t>
  </si>
  <si>
    <t>Paso de los colaboradores externos de capitulo 2 a 1.</t>
  </si>
  <si>
    <t xml:space="preserve">Adaptación CCAA. Pendiente DTIC motores de busqueda
Adaptación de hospitales en 2017 </t>
  </si>
  <si>
    <t>Completar estudio de mercado proveedores. Contrato menor o licitación</t>
  </si>
  <si>
    <t>Reunir al comité revisor para analizar resultados y modificar en caso necesario. Revisión anual</t>
  </si>
  <si>
    <t xml:space="preserve">Definir proyecto </t>
  </si>
  <si>
    <t>Comunicar interna y externamente. Analizar donde encajarlo y posteriormente comunicar. Definir planes de acción</t>
  </si>
  <si>
    <t>Creado grupo de trabajo. Son diferentes grupos por cada área</t>
  </si>
  <si>
    <t>Cambios en el acuerdo con Fraternidad para optimizar la dotación de camas y la demora quirurgica</t>
  </si>
  <si>
    <t xml:space="preserve">Establecido el marco de actuación en 2017. En 2018 llevarlo a la práctica
H.Coslada: definir un proceso de continuum asistencial con la OT </t>
  </si>
  <si>
    <t xml:space="preserve">Seguimiento mensual de Indicadores. </t>
  </si>
  <si>
    <t xml:space="preserve">Seguimiento mensual de Indicadores. 
Nuevos indicadores H.COSLADA: 
Espera para programación quirúrgica  de Trauma (pacientes c/b)- =&lt;10 dias                                                                                                         
Pruebas Diagnosticas:   Tiempo de espera para RM -=&lt;11 dias  
Tiempo de espera para TAC  - =&lt;8 dias  
Tiempo de espera para Ecografia- =&lt;8 dias                                                                                                                                     
Tiempo de espera  hasta 1ª. Consulta Maxilofacial  (consult. Ext- =&lt;6 dias  
Tiempo de espera hasta 1ª. Consulta cirugía plástica (Cons. Ext)-=&lt;6 dias                                                                                                                      
Tiempo de espera desde Consulta hasta inicio tto. Rehabilitador-=&lt;1 dias </t>
  </si>
  <si>
    <t>Seguimiento de los indicadores asociados
Realización de un curso de enfermedades profesionales y determinación de contingencia</t>
  </si>
  <si>
    <t>Documento de la comisión de calidad asistencial. Un punto de la reunión calidad asistencial es la revisión de las auditorías.
Planes de acción</t>
  </si>
  <si>
    <t>Definir los temas a auditar en 2018</t>
  </si>
  <si>
    <t>Redefinir la auditoría que se hacía para objetivos retribuibles, con el fin de evaluar y establecer una mejora tanto individual como colectiva (Ranking peores medicos, enfermera y fisios…)</t>
  </si>
  <si>
    <t xml:space="preserve">Realización auditorias definidos en el punto anterior </t>
  </si>
  <si>
    <t>Escribir el proyecto. Puesta en marcha</t>
  </si>
  <si>
    <t>Programación de auditorías 2017 con DAI</t>
  </si>
  <si>
    <t>Programación de auditorías 2018 con DAI. Proveedores con mayor facturación. Como primer año se audita las actuaciones de fisioterapia en centros de mayor actividad</t>
  </si>
  <si>
    <t>Implantación de planes de mejora EFQM</t>
  </si>
  <si>
    <t>H.Coslada: Implantación de planes de mejora EFQM</t>
  </si>
  <si>
    <t>Introducción de preguntas sobre el proveedor de lavandería en la encuesta de pacientes hospitalizados</t>
  </si>
  <si>
    <t>CARTUJA: se implanta en el 2018 encuesta de calidad percibida sobre el transporte sanitario para pacientes intervenidos en CMA.El objetivo será encuestar al menos al 50% de pacientes intervenidos.</t>
  </si>
  <si>
    <t>Tras la recepción de las Quejas y reclamaciones sanitarias, se realiza el análisis correspondiente (se trata en el CGxP) y se establecen mejoras en caso necesario
Hosp: Seguimiento del indicador y elaboración de nuevas acciones de mejora</t>
  </si>
  <si>
    <t>Tras la recepción de las Quejas y reclamaciones sanitarias, se realiza el análisis correspondiente (se trata en el CGxP) y se establecen mejoras en caso necesario</t>
  </si>
  <si>
    <t>Aprobado documento sobre el Plan de acogida para profesionales sanitarios (De 2 dias a 3 semanas) Puesta en marcha en principio en 2017 
Hosp: Asistencia a las jornadas anuales de seguridad del paciente</t>
  </si>
  <si>
    <t>Pendiente publicación del proyecto por parte de RRHH y la posterior licitación del mentoring
Puesta en marcha en principio en 2018 
Publicación en INSTMAN del plan de acogida detallado
Selección mentores
Formación de mentores de la OT 
Implantación y seguimiento del protocolo establecido con las nuevas incorporaciones
Hospital de Coslada: Asistencia a las jornadas anuales de seguridad del paciente
CARTUJA: programado curso de Seguridad del paciente para todos los miembros del Hospital y determinado un comité de seguridad del paciente en el 2018.</t>
  </si>
  <si>
    <t xml:space="preserve">- Reuniones con farmacia de Sant Cugat y Costaisa: volcar la medicación al alta hospitalaria, para rescatar en el episodio del CA la medicación establecida por el hospital (conciliacion al alta).
- Analizar la posibilidad de incorporar la medicación de base como campo obligatorio al recibir a un paciente en hospital
Hosp: Finalizar la implantación del  modulo de prescripción de la medicación </t>
  </si>
  <si>
    <t>Implantación del PICSIX (carro de estupefacientes)  en la Farmacia de los Hospitales</t>
  </si>
  <si>
    <t>Publicar en el portal salud. Se amplia al colectivo de enfermería y fisioterapia</t>
  </si>
  <si>
    <t xml:space="preserve">Elaboración y revisión guías sanitarias. Previstas dos de E.Profesionales y revisar 4-5. Añadimos nuevas a demanda </t>
  </si>
  <si>
    <t>Realizados los cursos programados</t>
  </si>
  <si>
    <t xml:space="preserve">Chaman calidad: verificar la situación de duplicidad de episodios… En función de la situación se establecen mejoras en PROAS (p.ejemplo). </t>
  </si>
  <si>
    <t xml:space="preserve">- Mejorar la comunicación efectiva entre profesionales sanitarios y pacientes. Identificar varias veces al paciente a lo largo del proceso (especialmente en pruebas diagnósticas). </t>
  </si>
  <si>
    <t>Proyecto control dosimetrico pacientes (requisito legal 2018) a través de los nuevos aparatos digitales (prueba piloto en Sants)
H. Coslada : Implantar un grupo de proceso de Seguridad del paciente
H. Sant Cugat:  Ya implantado</t>
  </si>
  <si>
    <t>Proyecto control dosimetrico pacientes. Continuar con la implantación en los centros
Analizar la opción de automatizar el libro de registro (resultados dosimetría)
H DE DÍA CARTUJA:designado un grupo de seguridad del paciente pendiente de desarrollo en el 2018
H. Coslada :Implantación del análisis de todos los indicadores de seguridad del paciente por grupo de proceso.</t>
  </si>
  <si>
    <t>- Prueba piloto con el proveedor de ambulancias para la realización de una jornada de sensibilización respecto a la seguridad del paciente y la comunicación de incidencias
- Incluir en las licitaciones consignas de seguridad del paciente</t>
  </si>
  <si>
    <t>- Prueba piloto con el proveedor de ambulancias para la realización de una jornada de sensibilización respecto a la seguridad del paciente y la comunicación de incidencias
- Incluir en las licitaciones consignas de seguridad del paciente
2018-2019. con el nuevo proveedor de ambulancias</t>
  </si>
  <si>
    <t>- Comité acciones de mejora (denuncias por mala praxis). 
- Centros con más quejas/visita con motivo de trato, se remiten a los médicos a una formación</t>
  </si>
  <si>
    <t>DAS: Publicado previamente. Revisión bianual (en función de los cambios)</t>
  </si>
  <si>
    <t xml:space="preserve">Revisión en chaman de la información que se entrega al paciente con anterioridad a la realización de una prueba diagnóstica (aspectos a tener en cuenta, dieta...)
Hospital de Coslada: Implantar el registro de Instrucciones Previas de pacientes de la Comunidad de Madrid. </t>
  </si>
  <si>
    <t>Hosp: Desarrollo proyecto 3D en las intervenciones quirúrgicas</t>
  </si>
  <si>
    <t xml:space="preserve">Desarrollo actividades que contribuyan al confort del paciente, familiares y los profesionales dentro del hospital </t>
  </si>
  <si>
    <t>Desarrollo actividades que contribuyan al confort del paciente, familiares y los profesionales dentro del hospital. Implantación del 2018
Desarrollo actividades que contribuyan al confort del paciente, familiares y los profesionales dentro del hospital. Implantación del 2018</t>
  </si>
  <si>
    <t>Implantación del proyecto piel con piel</t>
  </si>
  <si>
    <t>Implantación del protocolo de dolor postquirugico</t>
  </si>
  <si>
    <t>Implantación del protocolo de dolor postquirugico. Finalizada recogida de datos.Pendiente de explotación</t>
  </si>
  <si>
    <t>Conseguir que todos los grupos de proceso integren la mejora de la información en sus procesos 
Establecer un procedimiento para la mejora de la información previa al ingreso</t>
  </si>
  <si>
    <t>HOSPITAL DE DÍA CARTUJA :Pendiente de desarrollo control telefónico a las 8 a los pacientes que acuden a cirugía y lo mismo en el regreso.</t>
  </si>
  <si>
    <r>
      <t xml:space="preserve">Definición de los lugares en los que se situarán (validar MAD BCN o ampliarlo). En caso de ampliar localidades hacer la primera aproximacin de dotaciones en el nuevo
Unificar las salas de RHB en Barcelona en el centro de Caspe. Reorganizar la RHB de todos los centros. El estudio previo ya esta realizado: dotacion equios y personas
2019 o en adelante: definir protocolos (será el nuevo medico rehabilitador)
</t>
    </r>
    <r>
      <rPr>
        <u/>
        <sz val="10"/>
        <rFont val="Calibri"/>
        <family val="2"/>
        <scheme val="minor"/>
      </rPr>
      <t>Barcelona:</t>
    </r>
    <r>
      <rPr>
        <sz val="10"/>
        <rFont val="Calibri"/>
        <family val="2"/>
        <scheme val="minor"/>
      </rPr>
      <t xml:space="preserve"> parcialmente autorizado (requiere modificaciones de todos los centros de Bcn). Sagrera autorizado (se finaliza este año)
</t>
    </r>
    <r>
      <rPr>
        <u/>
        <sz val="10"/>
        <rFont val="Calibri"/>
        <family val="2"/>
        <scheme val="minor"/>
      </rPr>
      <t>Caspe-Via Augusta-Sants</t>
    </r>
    <r>
      <rPr>
        <sz val="10"/>
        <rFont val="Calibri"/>
        <family val="2"/>
        <scheme val="minor"/>
      </rPr>
      <t xml:space="preserve"> pendiente autorización. Una vez autorizado se incia el proceso de licitación de Casp (després en pack Via Augusta y Sants)
</t>
    </r>
    <r>
      <rPr>
        <u/>
        <sz val="10"/>
        <rFont val="Calibri"/>
        <family val="2"/>
        <scheme val="minor"/>
      </rPr>
      <t>Madrid:</t>
    </r>
    <r>
      <rPr>
        <sz val="10"/>
        <rFont val="Calibri"/>
        <family val="2"/>
        <scheme val="minor"/>
      </rPr>
      <t xml:space="preserve"> en 2018 se presenta al Ministerio el proyecto de Chamartín. En caso de aprobarse se licita en el mismo ejercicio (finalización prevista 2019-2020). En 2019 reforma Fco. Silvela (una vez aprobado Chamartin presentar el proyecto de Fco.Silvela al Ministerio)
</t>
    </r>
    <r>
      <rPr>
        <u/>
        <sz val="10"/>
        <rFont val="Calibri"/>
        <family val="2"/>
        <scheme val="minor"/>
      </rPr>
      <t>Valencia:</t>
    </r>
    <r>
      <rPr>
        <sz val="10"/>
        <rFont val="Calibri"/>
        <family val="2"/>
        <scheme val="minor"/>
      </rPr>
      <t xml:space="preserve"> inicio valoración para unificar la RHB en Valencia Cid</t>
    </r>
  </si>
  <si>
    <t>(Septiembre 2017) implantación App/AOV usuarios. Campaña de comunicación</t>
  </si>
  <si>
    <t>Campaña de comunicación implantación App/AOV usuarios. Seguimiento de bajadas de la App</t>
  </si>
  <si>
    <t>De las 150 posibles funcionalidades trabajadas con DDFF se han seleccionado 66 a incorporar en 2017</t>
  </si>
  <si>
    <t>En 2018 incorporamos nuevas funcionalidades App/AOV  usuarios/empresas y asesores. 3 versiones de cada App/AOV en 2018</t>
  </si>
  <si>
    <t>Parte de las 66 funcionalidades que se implantarán en 2017 corresponden a prestaciones</t>
  </si>
  <si>
    <t>Definir con prestaciones las funcionalidades especificas de prestaciones. Autogestión de expedientes al usuario, expedientes de PD (más ligado al proyecto AXON ademas de la parte de usuario externo)</t>
  </si>
  <si>
    <t>Continuar con las reuniones de los grupos de trabajo, para ir dotando a estos servicios de mayor contenido</t>
  </si>
  <si>
    <t>Continuar con las reuniones de los grupos de trabajo, para ir dotando a estos servicios de mayor contenido
Genius sanitario: responder por videollamada o chat consultas sanitarias
del paciente.
Exportacion imágenes radiologicas
Descarga de videos de rehabilitación</t>
  </si>
  <si>
    <t>Pendiente definición proveedores por parte OT. Posteriormente dar de alta a los proveedores como usuarios de AOV</t>
  </si>
  <si>
    <t>Prueba piloto en 4 centros. Se ha agilizado con la nueva versión de Chaman. Implantación en 2017</t>
  </si>
  <si>
    <t>Asignar responsables de la O.Territorial</t>
  </si>
  <si>
    <t xml:space="preserve">Formación de formadores tras la definición de responsables </t>
  </si>
  <si>
    <t>En 2017 únicamente en los centros piloto</t>
  </si>
  <si>
    <t xml:space="preserve">En 2018 con los centros que estén operativos </t>
  </si>
  <si>
    <t>Mejoras e-volante</t>
  </si>
  <si>
    <t>Incremento funcionalidades en funcion de los versionados</t>
  </si>
  <si>
    <t>La primer versión de la App sale en junio 2017. AOV se desarrollará en 2017 y la implantación 2017-2018</t>
  </si>
  <si>
    <t>Incremento funcionalidades en fuincion de los versionados</t>
  </si>
  <si>
    <t>App empleados para 2018</t>
  </si>
  <si>
    <t>Fibra óptica en todos los centros y actualizamos los elementos del RAC. Completar el 100% de la implantación</t>
  </si>
  <si>
    <t>DTIC: Fase incial: implantar un punto wifi en todos los centros (priorizando la zona de admisión). Fase 2: ampliar la cobertura al 100% de las áreas del centro (2017-2018)
DIE: Finalizada primera dotación</t>
  </si>
  <si>
    <t>DTIC: Pendiente decidir si preparamos nueva licitación. De ser el caso, en 2018 preparación del pliego técnico</t>
  </si>
  <si>
    <t>Concurso: preparación y adjudicación
El despliegue se realizará durante 2017 y 2018 (aunque el mayor % será en 2017)</t>
  </si>
  <si>
    <t>Completar el despliegue en 2018 (faltan capas de servicio adicionales con nuevas funcionalidades) Videoconferencia, spark, call center</t>
  </si>
  <si>
    <t>Finalizar implantación en 2017</t>
  </si>
  <si>
    <t>Actualmente disponemos del Mconf (2017) en el escritorio, pero se substituirá el software/programa actual por un servicio incorporado en la licitación de comunicaciones unificadas (2018)</t>
  </si>
  <si>
    <t xml:space="preserve">Dotar las salas de reuniones (según planificación) de un sistema de videoconferenica corporativo </t>
  </si>
  <si>
    <t>Análisis de equipos a renovar y entrega de los equipos.</t>
  </si>
  <si>
    <t>febrero 2017: licitación pública. Último cuatrimestre: inicio despliegue</t>
  </si>
  <si>
    <t>Nueva licitación pública para 2.000 equipos. Despliegue ultimo trimestre 2018-2019</t>
  </si>
  <si>
    <t>Informe de situación que realizará un arquitecto de sistemas que incorporaremos a la plantilla. (2o semestre 2017)</t>
  </si>
  <si>
    <t xml:space="preserve">Continuar el análisis de la arquitectura del sistema </t>
  </si>
  <si>
    <t>Tras el informe de situación previo, se diseñará el Plan de sistemas teniendo en cuenta la propuesta de mejoras a implantar</t>
  </si>
  <si>
    <t>en 2017 se inicia con el desarrollo de la aplicación de afiliación y prestaciones CP. Actualmente redactando los requerimientos técnicos</t>
  </si>
  <si>
    <t>En 2018 continuamos avanzando a través de los requerimientos de afiliación y prestaciones. El resto de procesos se incorporarán tras el diseño del plan de sistemas (2019 o adelante)</t>
  </si>
  <si>
    <t xml:space="preserve">Elaboración del proyecto de Domotización de habitaciones (5 habitaciones)
Despliegue del wifi e instalación de nueva red de datos </t>
  </si>
  <si>
    <t>Creación de equipo de proyecto (Inbound DRE) ??</t>
  </si>
  <si>
    <t>Implantar nueva versión moodle</t>
  </si>
  <si>
    <t>Colaboración con el SPP para la utilización de los simuladores para empleados de la mutua</t>
  </si>
  <si>
    <t>Chat bot del SAU: asistente de chat virtual inteligente. (como SIRI). Creación del chat y dotarlo de contenido. Pendiente de que el SAU "forme" al asistente
Dotar de "inteligencia" la gestión de las bajas de CC. Aplicación de un algoritmo en base a datos del paciente, diagnóstico... En 2018 se ha creado un grupo de trabajo de DTIC/DPCC. Inicio del análisis y valoración</t>
  </si>
  <si>
    <t>Implantado la primera versión del informe ADD. Proveedor_ en marzo (funcionalidad incorporación datos de trabajadores por centro de trabajo). Cronograma formación a empresas en abierto (App). A peticion de empresa/empleado responsable se explica la aplicación (Grandes Cuentas)</t>
  </si>
  <si>
    <t>Funcionalidad incorporación datos de trabajadores por centro de trabajo</t>
  </si>
  <si>
    <t>Se ha creado un grupo de trabajo para diseño de requisitos  (David Mestres, Jordi Delpeix, Miguel A.Castro, Josep Puig). Definición de necesidades del proyecto.</t>
  </si>
  <si>
    <t xml:space="preserve">Se ha creado el grupo de trabajo: Inma Garcia Nieto, J.Vicente Coloma, Jordi Soler, Josep Pico. Se ha definido el anteproyecto. En valoración de proveedores. Implantado al cierre del ejercicio </t>
  </si>
  <si>
    <t>Firma del contrato (nuevo Mastertools) e implantación del nuevo sistema</t>
  </si>
  <si>
    <t xml:space="preserve">Disponemos de la herramienta. 
Durante el 2017 se formará a un grupo de la DIE. </t>
  </si>
  <si>
    <t>Adaptar el 50% de los planos a estandar BIM
Formación de dos técnicos más y de cursos avanzados</t>
  </si>
  <si>
    <t xml:space="preserve">Contrato el servicio. En fase de implantación. Planificado el despliegue a lo largo de 2017 (preveemos que algun proveedor puede no querer incorporarse de forma voluntaria, y este requisitos aun no estaria incluido en el pliego). </t>
  </si>
  <si>
    <t>Definir las reglas de uso y buenas prácticas a aplicar</t>
  </si>
  <si>
    <t>Presentación telemática del bonus prevista para mayo 2018 (campaña bonus del ejercicio)
Publicacion articulo en la revista azul sobre la eliminación de las historias cliicas en papel en los centros
2018: Digitalizar la documentación que se encuentra en la empresa de custodia (depende del presupuesto disponible)</t>
  </si>
  <si>
    <t>Presentación telemática del bonus</t>
  </si>
  <si>
    <t>DPS: Informe de aquellos supuestos en los que es imprescindible la documentación en papel y no se admitirá pdf. (INSTMAN)
DPV: Definir toda aquella documentación que no es necesario que esté disponible en papel. Informe</t>
  </si>
  <si>
    <t xml:space="preserve">Publicar la circular /manual en INSTMAN </t>
  </si>
  <si>
    <t>1er cuatrimestre 2018: operativa app "Mi Asepeyo" a través de la conexión del wifi del paciente.
En 2018 se licita el servicio (cartelería digital) que incluye gestor de turnos, máquina de autoservicio.</t>
  </si>
  <si>
    <t>- Constituido un equipo de trabajo Proas
- Implantado la firma biométrica en el 98 % de los centros, en lo que se refiere a PROAS, los centros que faltan es por un problema técnico con el wifi, se solucionará este año. 
- 2017: se empezará a estudiar qué documentos sanitarios se pueden incluir (consentimientos informados...) .</t>
  </si>
  <si>
    <t>- Decidir funcionalidades a implantar, cronograma (PROAS)
Susana: las solicitudes de las prestaciones se podrán realizar a través de la app Mi Asepeyo.
- DRE/DTIC: preparar licitación
Susana: es prioritario instalar las tablets para las consultas de CC y para los hospitales en consultas.
comprar tablets e integrarlars con Chaman.</t>
  </si>
  <si>
    <t>Al cierre del ejercicio dispondremos de los indicadores de negocio más importantes. Se ha definido un listado de unos 400 indicadores</t>
  </si>
  <si>
    <t>Finalizar la lista de los 400 indicadores definidos</t>
  </si>
  <si>
    <t xml:space="preserve">2017: Incorporar el 80% de las BBDD </t>
  </si>
  <si>
    <t>2018: Litigios - Graves (Económica)</t>
  </si>
  <si>
    <t>Se inicia el análisis por parte de Costaisa y se prevé finalizarlo en el 2018</t>
  </si>
  <si>
    <t>DPS: Ya están incluidas en ASID las plantillas para poder exportar los datos por NIF.
DA: Sin iniciar</t>
  </si>
  <si>
    <t>Sistematizar informes.
DA: A la espera de requerimientos de DPS</t>
  </si>
  <si>
    <t>Cuando finalice la entrega de indicadores, probablemente segundo semestre se incie el análisis</t>
  </si>
  <si>
    <t>(febrero 2017) Se publica la licitación. Implantación y despliegue a lo largo del ejercicio</t>
  </si>
  <si>
    <t xml:space="preserve">Finalización implantación en el primer cuatrimestre de 2018 </t>
  </si>
  <si>
    <t xml:space="preserve">(30 abril) presentar expediente de inversion al ministerio
(30 junio) pliego tecnico  
(cierre del ejercicio) adjudicacion del contrato </t>
  </si>
  <si>
    <t>Análisis primer trimestre 2018
Presentación expediente durante el 2018
Licitación en el 2018</t>
  </si>
  <si>
    <t>2017: envio externalizado. 
2018-2020 firma electronica</t>
  </si>
  <si>
    <t>2018 1r trimestre: envio externalizado. 
2018-2020 firma electronica</t>
  </si>
  <si>
    <t>CC: mantenimiento y mejoras con versionados (implantación del evidence). Actas comites de calidad de prestaciones 3.0 con las mejoras que entrarán en la próxima versión.
AT: en fase de diseño del modulo de CP (flujogramas)</t>
  </si>
  <si>
    <t>CC: mantenimiento y mejoras con versionados. Actas comites de calidad de prestaciones 3.0 con las mejoras que entrarán en la próxima versión.
AT: finalizar el diseño del modulo de CP</t>
  </si>
  <si>
    <t xml:space="preserve">Estudio de viabilidad de los proyectos </t>
  </si>
  <si>
    <t>Redefinir las relaciones entre DTIC y las DDFF para abordar estos proyectos</t>
  </si>
  <si>
    <t>Continuar con la difusión y formación de la herramienta EasyRedMine. Acompañamiento a DDFF</t>
  </si>
  <si>
    <t>Incorporar la aplicación de gestión de proyectos EasyRedmine y un gestor documental AlFresco</t>
  </si>
  <si>
    <t>Prestaciones, Chaman, Asepeyo Live: mantenimiento de sistemática y reuniones</t>
  </si>
  <si>
    <t xml:space="preserve">(febrero 2017) Publicación de un manual de gestión contingencias comunes. Verificación, contacto, citación, propuestas de alta, tratamientos. Redefinición del proceso </t>
  </si>
  <si>
    <t>Concretar y detallar aspectos de la gestión de contingenias comunes. (versionado del manual)</t>
  </si>
  <si>
    <t>La persona que explota los datos ya está definida (controller). Elaboración listado y/o priorización de centros críticos</t>
  </si>
  <si>
    <t>1r semestre: Acciones en función de la detección por parte de la DP o solicitud. 2o semestre: una vez realizado el análisis de los centros críticos, reunión con la OT para planificar acciones, plazos y responsables</t>
  </si>
  <si>
    <t>DP/DGCMA: informe de situación actual para remitir a la OT
DGCMA 2018: incorporación en auditorías internas de sistemas de gestión (tanto en CCAA como en DF) la revisión de las actas de Comité</t>
  </si>
  <si>
    <t>Incluir en las funciones de los DAPs  (DPTs) la asistencia a reuniones con organismos públicos</t>
  </si>
  <si>
    <t>Incorporar a Asepeyo como "piloto" en la versión 2 del CRETA</t>
  </si>
  <si>
    <t>2017: identificación NIFs vigentes. En la circular en la que se indicará la reconfiguración de la DPCC (antigua U3C) se incluirá el listado de NIFs</t>
  </si>
  <si>
    <t>Actualmente definido el modelo para ECI (sin publicitar). Valorar hacerlo extensible a otros NIFs. Definir cuales 
1r semestre: Informe interno de gestión de recursos (cargas de trabajo y recursos humanos disponibles)</t>
  </si>
  <si>
    <t>Informe interno de gestión de recursos (cargas de trabajo y recursos humanos disponibles)</t>
  </si>
  <si>
    <t>2o semestre</t>
  </si>
  <si>
    <t>Publicación circular nuevos comites sectoriales de AT. Redefinir sitema, funciones… modelo de acta.  Herramienta y publicación</t>
  </si>
  <si>
    <t>Publicación de un manual de gestión CP (similar al de contingencias comunes)</t>
  </si>
  <si>
    <t>Iniciar el análisis</t>
  </si>
  <si>
    <t xml:space="preserve">Cada seis meses se raliza el análisis de los sectores y proponen los cambios necesarios </t>
  </si>
  <si>
    <t>Formación presencial a los PROAS respecto a los temas indicados (cronograma de la UCA de impartición de jornadas) Entre marzo y junio (Silvia F. y Manel V.)</t>
  </si>
  <si>
    <t>Formación presencial a los PROAS respecto a los temas indicados (2 sesiones más en Sant Cugat y 2 en Coslada)</t>
  </si>
  <si>
    <t>En el manual de gestión de CP se detallarán las funciones del CMV. Si la emisión de altas no consta en el manual es que no se lleva a cabo</t>
  </si>
  <si>
    <t>En el manual de gestión de CP se detallarán las funciones del CMV (tras la publicacion del manual con la reorganización de la DPS)</t>
  </si>
  <si>
    <t xml:space="preserve">2017 se publicará una circular. Se redefinen las funciones de los médicos coordinadores (antiguos DSZ/DST) </t>
  </si>
  <si>
    <t>Una vez aplicada la reorganización de la DP, actualización y mejora del procedimiento</t>
  </si>
  <si>
    <t>Redefinición del contenido de los expedientes administrativos y judiciales. Aporte de valor. Que contenido, jurisprudencia… etc. 
2018: seguimiento</t>
  </si>
  <si>
    <t>Redefinición del contenido de los expedientes administrativos y judiciales. Aporte de valor. Que contenido, jurisprudencia… etc. (tras la publicacion del manual con la reorganización de la DPS)</t>
  </si>
  <si>
    <t>Elaborar el procedimiento relativo a las periciales (médicas y técnicas)
Definir la formación a impartir a los peritos de prestaciones</t>
  </si>
  <si>
    <t>Monografía sobre planes de movilidad con simuladores.</t>
  </si>
  <si>
    <t>Rectable "tambor digital". Los consultores de prevención tendrán a su disposición una versión para tablet.</t>
  </si>
  <si>
    <t>Lanzamiento campaña 28/04/2017. Manual que se publicará antes del 28/04 y elementos de campaña.</t>
  </si>
  <si>
    <t>VIRTUAL ERGONOMICS./EXOESQUELETOS.Elaboración de contenidos para el asesoramiento a mutualistas según el PGAP  (audiovisuales/documentos /estadisticas)</t>
  </si>
  <si>
    <t>PIMEX. Sensores. Elaboración de contenidos para el asesoramiento a mutualistas según el PGAP  (audiovisuales/docuemntos /estadisticas)</t>
  </si>
  <si>
    <t>Creación de las bases del proyecto. Definición grupo de trabajo. Primera reunión</t>
  </si>
  <si>
    <t xml:space="preserve">Elaboración de campaña 28 abril (videos /taller /dipticos / monografia) Infromación y sensibilización on line </t>
  </si>
  <si>
    <t xml:space="preserve">Elaboración de contenidos y difusión </t>
  </si>
  <si>
    <t>Licitación 2017</t>
  </si>
  <si>
    <t>Preparación del espacio interactivo (CEPRA) / experiencia</t>
  </si>
  <si>
    <t>ADQUISICIÓN 2017</t>
  </si>
  <si>
    <t>2017: Creación de nuevas líneas de actuación. Se realizarán todas las líneas del bloque 1 que engloban el año 2017. (p ej. Líneas de actuación de prevención de caídas de altura).</t>
  </si>
  <si>
    <t xml:space="preserve">2018: Analizar y crear nuevas líneas de actuación. (PIMEX, Virtual, Camara acustica y exoesqueleto). 
I+D con mutualistas con potencial preventivo grandes para desarrollar contenidos. 
Posteriormente se difundirá en el resto de mutualistas afectados </t>
  </si>
  <si>
    <t>2017: Renovación de los contenidos de las líneas que se estan llevando a cabo. (p. ej. Aplicación de Seguridad en trabajos verticales)</t>
  </si>
  <si>
    <t>2018: Renovación de los contenidos de las líneas que se estan llevando a cabo. (p. ej. Contenido antiguos de e-learnig en nuevos formatos)</t>
  </si>
  <si>
    <t>DRE: Cursos que podemos poner a disposición de mutualistas/usuarios. Verificar que contenidos y plataformas pueden darse difusión
DPV: Reestructuración de contenidos de prevención para ver a quién se le da acceso y bajo qué criterios.</t>
  </si>
  <si>
    <t>DPV: Diseñar la parte privada de prevención en  AOV. Dar difusión del portal 
DRE: en 2018 finalizar analisis de los cursos a poner en abierto
Impartirlos (aunque sean un minimo de cursos y genéricos)</t>
  </si>
  <si>
    <t>DPV: Proporcionar el contenido a la DRE. 1. Newsletter de prevención (portal de prevención) de la web suelen ser videos o publicaciones legislativas. 2. Para el general de la Mutua, web Asepeyo,  se proporciona contenido (una vez al mes mínimo) normalmente se trata de artículos (planning al inicio del año).
DRE: Inbound (substituirá la herramienta de mailing).</t>
  </si>
  <si>
    <t>DPV: Proporcionar el contenido periodicamente a la web 
En función de las necesidades detectadas con los responsables de prevención, diseñar la estrategia y nuevos post de 2018. 
Ampliar contactos con responsables de prevención en Madrid (solo se ha hecho en Barcelona)</t>
  </si>
  <si>
    <t>Desarrollar la guía</t>
  </si>
  <si>
    <t>En proceso de elaboración  Guia /Itinerario  reincorporación laboral. Remitido un primer borrador de la guía para valoración y/o modificación en su caso, por parte de la Subdirección General</t>
  </si>
  <si>
    <t>Formalización del equipo de trabajo (responsables de los 8 ámbitos en los que damos información). En 2018 empezamos el diseño de la formación</t>
  </si>
  <si>
    <t xml:space="preserve">2017: Incluir en la ficha del curso a que proceso del mapa hace referencia. </t>
  </si>
  <si>
    <t>Incluir en la ficha del curso, a qué proceso del mapa hace referencia. Valorar la inclusión de un indicador de empleados formados en cada proceso</t>
  </si>
  <si>
    <t>Elaborar procedimientos en algunos procesos en los que aún no se han desarrollado.
2017: Definir la herramienta que utilizaremos para diseñar el mapa. Redefinir la sistemática y el cronograma de actualización de procedimientos</t>
  </si>
  <si>
    <t>Traspasar a Corporate los procesos revisados.
Elaborar procedimientos en algunos procesos en los que aún no se han desarrollado. 
Adaptación de los procesos a los proyectos en marcha
Definir/revisar la sistemática de revisión del mapa de procesos</t>
  </si>
  <si>
    <t>Anualmente en la auditoría de los procesos centrales se revisa la adecuación del mapa de procesos.</t>
  </si>
  <si>
    <t>Incorporar en la auditoría de procesos centrales un control de revisión del proceso y de temas transversales que afectan a todas las direcciones (gestión ambiental, seguridad de la información, RRHH, quejas y reclamaciones....)</t>
  </si>
  <si>
    <t>Redefenir una nueva sistemática de seguimiento en la organización territorial
Implantación de sistemática en el 2º semestre 2017 (con datos 1º) . Colaboración entre PROAS y DGCMA para incorporar aspectos en check PROAS y análisis global en Comité.G.por Procesos.</t>
  </si>
  <si>
    <t>Una vez definida la nueva sistemática de seguimiento en la organización territorial, iniciamos el control por auditoría
Confección de chek list específico</t>
  </si>
  <si>
    <t>Análisis, planificación e implantación
Diagnóstico y actividades de mejora para adecuación a nuevas ISO 9001 y 14001 en Mutua y Hospitales en 1º trimestre 2017.</t>
  </si>
  <si>
    <t>Integrar el comité de seguridad y salud laboral en comité de gestión por procesos</t>
  </si>
  <si>
    <t>Renovación de 9001, 14001, OHSAS, seguimiento IQNetSR10, Madrid Excelente, 27001, Empresa Saludable y acreditaciones QH</t>
  </si>
  <si>
    <t>Seguimiento de 9001, 14001, OHSAS, IQNetSR10, Madrid Excelente, 27001, Empresa Saludable y acreditaciones QH</t>
  </si>
  <si>
    <t>Definición de informes y metodología de distribución</t>
  </si>
  <si>
    <t>Finalizar la definición de informes en el 2018</t>
  </si>
  <si>
    <t>Definido el grupo de trabajo. Definición de sistemática para compartir</t>
  </si>
  <si>
    <t>Establecer auditorías anuales PROAS</t>
  </si>
  <si>
    <t>Seguimiento en 2018.  A raíz de los checklist surgen unas acciones de mejora para reconducir incidencias. Todo queda registrado en el acta/checklist.</t>
  </si>
  <si>
    <t>Implantación de un nuevo sistema de registro (a través de la GIM) y explotación. Incorporación de esta información en ASID en 2017</t>
  </si>
  <si>
    <t xml:space="preserve">Ampliar sistema de explotación y verificación de la actividad registrada </t>
  </si>
  <si>
    <t>En CC: En AOV de trabajadores se incluirá la solicitud de pago directo. 
En CC y AT:Consulta de fecha e importe de pagos</t>
  </si>
  <si>
    <t>Comité IEM: a traves de los ATAS establecemos necesidades de mejora y peticiones de empresas (ADD IEM). Cada 2 meses (ATAs, Bernal, Tato). 2017 continuar con el comité (Detectar mejoras)</t>
  </si>
  <si>
    <t>Análisis realizado con las mejoras a incluir en un futuro versionado del IEM ADD (en función de los recursos informáticos - horas - disponibles)</t>
  </si>
  <si>
    <t>DA: Explotación de datos de siniestralidad y absentismo. Presentación de informe en base a demanda de DSyC</t>
  </si>
  <si>
    <t xml:space="preserve">Explotación de datos de siniestralidad y absentismo. Presentación de informe en base a demanda de DRE
Se ha publicado el tercero (ene'18) (circular, medios de prensa, se utilizan para jornadas externas…) Observatorio de siniestralidad y absentismo. Enero siniestralidad (datos ej.anterior)  octubre absentismo (datos ene-sep). </t>
  </si>
  <si>
    <t xml:space="preserve">DRE: Se ha publicado el segundo. (circular, medios de prensa, se utilizan para jornadas externas…) Observatorio de siniestralidad y absentismo. Enero siniestralidad (datos ej.anterior)  octubre absentismo (datos ene-sep). </t>
  </si>
  <si>
    <t xml:space="preserve">Abril 2018 nuevo GAMA (técnico especifico de absentismo).
ATAS: (5 Mad 1 CAT).   2017 incorporar uno en Canarias </t>
  </si>
  <si>
    <t>En 2017 revisión de administrativos, consultores en prevención y planificación del resto de puestos de trabajo</t>
  </si>
  <si>
    <t>Revisión de administrativos, consultores en prevención y planificación del resto de puestos de trabajo</t>
  </si>
  <si>
    <t>Definir y elaborar un nuevo proceso a incluir en el mapa de gestión del cambio. Partimos de la tabla de la memoria EFQM (criterio 1). Presentarlo a validación al CCT</t>
  </si>
  <si>
    <t>Estudio y análisis resultados en 2018</t>
  </si>
  <si>
    <t>En el Consejo Rector se establecerán las líneas de investigación de interés prioritario para la mutua. Previsto Febrero 2018</t>
  </si>
  <si>
    <t>Pendientes de establecer los grupos de trabajo por el C. investigación</t>
  </si>
  <si>
    <t>Pendientes del anterior</t>
  </si>
  <si>
    <t>Identificar universidades clave en las que queremos deplegar el convenio de colaboración vigente</t>
  </si>
  <si>
    <t>Publicación circular interna para regular las prácticas retribuidas de estudiantes universitarios</t>
  </si>
  <si>
    <t>DAS: Memoria anual de actividades</t>
  </si>
  <si>
    <t xml:space="preserve">Se establecen 5 planes de mejora a desarrollar en 2017-2018. </t>
  </si>
  <si>
    <t>Definir los planes de mejora a desarrollar tras la evaluación EFQM. Cronograma</t>
  </si>
  <si>
    <t>Empezamos a escribirla en septiembre. Finaliza en marzo 2018</t>
  </si>
  <si>
    <t>Empezamos a escribirla en septiembre 2017. Finaliza en marzo 2018</t>
  </si>
  <si>
    <t>DGCMA: 2017. Resolución PAC Aenor de IQNet SR10. Tramitación de adhesión de Asepeyo al Pacto Mundial (UN Global Compact) - 4º trimestre. 
RRHH: Implantación sello Bequal. Audit previo en desarrollo. 2º semestre proceso certificación 2018: Distintivo Igualdad</t>
  </si>
  <si>
    <t>Tramitación de adhesión de Asepeyo al Pacto Mundial (UN Global Compact)
Sello Bequal Plus: Audit seguimiento</t>
  </si>
  <si>
    <t xml:space="preserve">DGCMA: Mantenimiento acreditacion QH con las certificaciones vigentes (septiembre) 
Mantenimiento de las certificaciones vigentes </t>
  </si>
  <si>
    <t xml:space="preserve">Diagnóstico de la certificación UNE 179003 Seguridad del Paciente
Fase 0 con AENOR en 2018 
Mantenimiento de las certificaciones vigentes </t>
  </si>
  <si>
    <t>Elevar al CCT la propuesta de DTIC de certificación Esquema Nacional de Seguridad</t>
  </si>
  <si>
    <t>Propuesta de planes de accion a presentar al CGxP. Socios del Club de Excelencia en Gestion. 2017 (4º trimestre). Informe comparativo con mutuas y otras organizaciones</t>
  </si>
  <si>
    <t>Mantener el benchmarking de certificaciones
Iniciar sistemática benchmarking medio ambiente</t>
  </si>
  <si>
    <t>Planificación general métodos de contacto con cada GI y periodidad. Presentar en el CCTyRS abril. 
RRHH: incluir como GI a representantes de los trabajadores</t>
  </si>
  <si>
    <t>Actualización 2018 Planificación general métodos de contacto con cada GI y periodidad. Presentar en el CCTyRS abril/mayo 2018</t>
  </si>
  <si>
    <t>Focus group mutualistas asesores se ha preguntado por los modos de relación y entre ellos figura las aplicaciones digitales. Mejora de funcionalidades de App/AOV Dthinking con mutualistas, usuarios</t>
  </si>
  <si>
    <t>Estudio de mercado con proveedores que puedan realizar la encuesta. Valorar metodologías con mayor nivel de retorno. Grupo de trabajo DRE/OT/DGCMA.
2018: implantación</t>
  </si>
  <si>
    <t>Incorporación en encuestas del canal digital</t>
  </si>
  <si>
    <t>Reunión con SAU para proponer incorporarlo a la nueva licitación</t>
  </si>
  <si>
    <t xml:space="preserve">Implantacion del proyecto. Cumplimiento cronograma establecido para 2017. </t>
  </si>
  <si>
    <t xml:space="preserve">Seguimiento de la implantacion del proyecto en el CGxP. Cumplimiento cronograma establecido para 2018. </t>
  </si>
  <si>
    <t>Grupo de mejora EFQM Grupos de interés y alianzas</t>
  </si>
  <si>
    <t xml:space="preserve">Publicación de circular. Protocolo a seguir por las DDFF/OT que realicen un contacto con un GI de la mutua. 
Alimentar la ficha de cada Gi con las necesidades y expectativas detectadas. </t>
  </si>
  <si>
    <t>2017: Planes de acción/mejora en base al analisis de focus group de mutualistas y asesores</t>
  </si>
  <si>
    <t>OT: ver OE1 nuevas formas de relación</t>
  </si>
  <si>
    <t>Con la informacion disponible detallar nuevos indicadores / objetivos / seguimientos que falten (2017: eficiencia energética)</t>
  </si>
  <si>
    <t>Publicación de inidicadores / objetivos de sistemas de gestión para 2018. Seguimiento en el CGxP y comités sectoriales</t>
  </si>
  <si>
    <t>DGCMA: Adhesion voluntaria a la orden ESS/1554/2016, de 29 de septiembre: publicación de las memorias de sostenibilidad, desde el 2013 al 2015, en la web del ministerio. 
Con DRE 2017: Formación en informes integrados. 2018: implantación</t>
  </si>
  <si>
    <t>Publicación de las memorias de sostenibilidad en la web del Ministerio. 
Primera aproximación a los ODS en la memoria de sostenibilidad 2017
Propuesta de H.Coslada de integrar la información en la memoria de la mutua (valoración Hosp/DRE/DGCMA)</t>
  </si>
  <si>
    <t>DGCMA: Adhesion voluntaria a la orden ESS/1554/2016, de 29 de septiembre: publicación de las memorias de sostenibilidad, desde el 2013 al 2015, en la web del ministerio. 
Con DRE 2017: Formación en informes integrados. 2018: implantación 
Hosp: Integrar en el plan de comunicación del hospital consignas de RSC</t>
  </si>
  <si>
    <t>Definición grupo de trabajo con RRHH/DRE/DGCMA. Diseñar plan de comunicación 2018-2019
Hosp: Integrar en el plan de comunicación del hospital consignas de RSC.</t>
  </si>
  <si>
    <t>Actualización del Manual dePrevención de riesgos penales (M-1310), de acuerdo con las modificaciones intriducidas tras la LO 1/2015 y la Circular 1/2016 de la Fiscalia General del Estado.</t>
  </si>
  <si>
    <t>Actualización del código de conducta (M-1206) en base a la modificación del Manual de Prevención de Riesgos Penales.  Aportar mayor visibilidad  a la información sobre Código de Conducta para terceros  y al canal de contacto/denuncia en la web corporativa</t>
  </si>
  <si>
    <t>Pendiente valorar una vez publicada la actualización del Manual si la revisión de los controles se realiza a finales de 2017 o principios de 2018.</t>
  </si>
  <si>
    <t>DAJ (en representación del Comité de Cumplimiento): seguimiento de la autoevaluación anual 
Establecer la verificación de cumplimiento en la sistemática de auditoría (para 2018 empezamos con los 4-5 riesgos más sensibles para la entidad). En 2018 definición del check list.
Implantación en auditorías para 2019
Llicitación herramienta en 2018</t>
  </si>
  <si>
    <t>DC: 2017-2018: traslado a pliegos de licitaciones y tramitación de contratos los criterios del Código de Conducta y el Manual de PRL. (marzo 2017) reunión de trabajo DGCMA/DC</t>
  </si>
  <si>
    <t xml:space="preserve">Revisión de pliegos e incorporación de nuevos criterios. Implantación primer cuatrimestre 2018 </t>
  </si>
  <si>
    <t>En el 2018 se da continuidad a la modificación del Manual incoporando actuaciones dirigidas al control de Riesgo Penal de la Entidad</t>
  </si>
  <si>
    <t>En 2018 se realizará la correspondiente</t>
  </si>
  <si>
    <t>En 2017 implantado sistemática medios ajenos y centros asistenciales. Realizar un revisión anual</t>
  </si>
  <si>
    <t>En 2018 se inicia la revisión de la auditoría de gestión de los CC.AA</t>
  </si>
  <si>
    <t>Incorporar la realización auditoria interna del sistema de gestion de RS en DDFF con medios propios (octubre 2017)</t>
  </si>
  <si>
    <t xml:space="preserve">Incorporar aspectos de gestión sanitaria de contingencias comunes. Colaboración con los médicos de la DPCC </t>
  </si>
  <si>
    <t>(febrero/marzo) Publicación en INSTMAN del manual de contratación que recopile toda la información y procedimientos. 
2º semestre: formación DDFF/Hospitales sobre la nueva ley de contratos. Establecer reuniones periodicas de seguimiento y planificación con las DDFF que más contratan</t>
  </si>
  <si>
    <t xml:space="preserve">Actualización en INSTMAN del manual de contratación (1r cuatrimestre)
Reuniones con DDFF y hospitales de seguimienton y planificación </t>
  </si>
  <si>
    <t>Diseño del proceso de auditoría. Identificación de los responsables. Puesta en marcha</t>
  </si>
  <si>
    <t>En base a los resultados de la auditoría adoptar acciones de mejora</t>
  </si>
  <si>
    <t>DC y DGCMA: (marzo 2017) reunion de trabajo para establecer  criterios ambientales y de responsabilidad social a incorporar en contratos.</t>
  </si>
  <si>
    <t>Revisión de criterios con la entrada en vigor de la nueva Ley (2018)</t>
  </si>
  <si>
    <t>Mantenimiento de reuniones periódicas de seguimiento con las Mutuas colaboradores (MC, Fraternidad, Balear, etc)
Análisis de satisfacción de los pacientes de las citadas mutuas</t>
  </si>
  <si>
    <t xml:space="preserve">Mantenimiento de reuniones periódicas de seguimiento con las Mutuas colaboradores (MC, Fraternidad, Balear, etc)
Análisis de satisfacción de los pacientes de las citadas mutuas
</t>
  </si>
  <si>
    <t>Auditoria de la aplicación Mutuas Colaboradoras para verificar que la información se traspase correctamente a Chaman. Informe mensual a los directores de CA que no han realizado los traspasos</t>
  </si>
  <si>
    <t xml:space="preserve">Opcion 1) utilizar el modulo de incidencias del programa de gestion de contratacion (actualmente en proceso de licitacion). Opcion 2) desarrollar un aplicativo. </t>
  </si>
  <si>
    <t>Opcion 1) utilizar el modulo de incidencias del programa de gestion de contratacion.
Desarrollar el módulo
Definir el protocolo a seguir por la organización terriorial/DDFF para informar de las incidencias de proveedores. Publicar una circular con DC.</t>
  </si>
  <si>
    <t>1º revisión de los riesgos incluidos</t>
  </si>
  <si>
    <t>Publicar procedimiento de riesgos de la entidad
Revisión anual de los riesgos identificados 
Avance en la sistemática de control y gestión de riesgos 
Curso de formación en sistemas de gestión de riesgos</t>
  </si>
  <si>
    <t>2017: contrato con consultora. Inicio de análisis de los procesos desde la perspectiva de sistema de información. Informe de dicho análisis. Pendiente implantación y de presentación formal a Dir.General (Abril-2017)</t>
  </si>
  <si>
    <t>Implantación a lo largo de 2018</t>
  </si>
  <si>
    <t>Revisión y control de los planes ya implantados y propuesta de inclusión de nuevos</t>
  </si>
  <si>
    <t>Revisión y control de los planes ya implantados y propuesta de inclusión de nuevos.  El alcance sera 2018 corte energia electrica.</t>
  </si>
  <si>
    <t>Inclusión del % de Resultado consolidado AT+CC entre los indicadores estratégicos de los directores de centro</t>
  </si>
  <si>
    <t>Inclusión del % de Resultado consolidado CP entre los indicadores estratégicos de los directores de centro</t>
  </si>
  <si>
    <t>Inclusión de los requerimientos para conseguir la financiacion adicional (% propuestas de alta, % actuaciones sanitarias) entre los indicadores estratégicos de los directores de centro</t>
  </si>
  <si>
    <t>Se inicia la búsqueda de las fuentes que nos puedan suministrar dicha información del sector (número de indicadores)</t>
  </si>
  <si>
    <t>Hosp: Difusión al resto de la Mutua y a los mutualistas de los proyectos de Humanización.
Difusión externa del proyecto de Humanización en congresos, jornadas, etc. 
Difusión de técnicas quirúrgicas y diagnósticas para el personal de la Mutua y personal externo</t>
  </si>
  <si>
    <t>Negociando el Plan de igualdad donde se concretarán las acciones a llevar a cabo</t>
  </si>
  <si>
    <t>Aprobación interna del Plan de igualdad 
2017: Difusión de acciones de voluntariado a través de Intranet</t>
  </si>
  <si>
    <t>Presentacón de la propuesta en el año 2017. Determinación de marco y plan de acción y potenciación en Portal Empleado, web y M. Sostenibilidad</t>
  </si>
  <si>
    <t>Presentación de la propuesta en el año 2018</t>
  </si>
  <si>
    <t>Traspasamos la prueba piloto a 2019. En 2018 concretamos condiciones de trabajo</t>
  </si>
  <si>
    <t>Dar continuidad a las formaciones realizadas en 2017 (formación en temas de discapacidad)
2019 o adelante: Reforzar acciones formativas desigualdad de genero</t>
  </si>
  <si>
    <t>Difusión de las prestaciones sociales. Videos.  Personas que explican su experiencia</t>
  </si>
  <si>
    <t>Continuar con la difusión de las prestaciones sociales. Videos.  Personas que explican su experiencia</t>
  </si>
  <si>
    <t>Programa de domótica para peronas con tetraplegia. Promover la simulación de situaciones en los apartamentos de Coslada/Sant Cugat y promover las ayudas sociales posteriores</t>
  </si>
  <si>
    <t>Calendario común entre DPS/Hospitales/trabajadoras sociales. Las enfermeras gestoras ya tiene su programa formativo</t>
  </si>
  <si>
    <t>Contactos con la fundación ONCE….</t>
  </si>
  <si>
    <t>En licitación de las pantallas LED (substitución de luminarias). Mayor número de puntos de telecontrol (medir consumos atípicos para poder informar)</t>
  </si>
  <si>
    <t>Mayo: Cálculo de huella  ( a partir de los consumos de Asepeyo y los factores de conversión emitidos por el Ministerio de Medio Ambiente (MAPAMA). DGCMA
Mayo: Plan de reducción de emisiones : A partir de las acciones encaminadas a la eficiencia energética planificadas en el punto anterior. DIE/DGCMA
Junio: Registro en el MAPAMA de la huella y del plan de reducción. DGCMA</t>
  </si>
  <si>
    <t>Mayo: Cálculo de huella de carbono de la organización con la información del año 2017. DGCMA
Mayo: Seguimiento del plan de reducción de emisiones. DIE/DGCMA</t>
  </si>
  <si>
    <t>Cronograma establecido</t>
  </si>
  <si>
    <t xml:space="preserve">Se ha realizado una propuesta de campañas de comunicación externa/ interna para el año 2018, con diversos temas relacionados con la Responsabilidad Social Corporativa. La propuesta se encuentra pendiente de estudio por la DRE </t>
  </si>
  <si>
    <t>Establecer cronograma</t>
  </si>
  <si>
    <t>En el Plan de Inmersión de sanitarios se incorpora la figura del mentor</t>
  </si>
  <si>
    <t>2018: Aprobación del plan de inmersión
selección mentores (responsable RRHH con DAS/OT)
impartir formación a los mentores</t>
  </si>
  <si>
    <t>De las planificacion de las actuaciones sobre empleados, determinar cuales pueden hacerse extensibles a la sociedad</t>
  </si>
  <si>
    <t>Presencia en jornadas/congresos bajo demenda (mínimo 1 al año)</t>
  </si>
  <si>
    <t>Diseñar el circuito para formalizar el sistema de reconocimiento</t>
  </si>
  <si>
    <t>Diseñar el circuito para formalizar el sistema de reconocimiento (Asepeyo Thanks, nuevos sistema de evaluación del desempeño, SIRE..)</t>
  </si>
  <si>
    <t>RRHH.: Diseñar el procedimiento. Validación por parte de las DDFF implicadas</t>
  </si>
  <si>
    <t>RRHH: publicación circular  
DGCMA: incorporar al mapa de procesos (con proceso validado con DDFF)</t>
  </si>
  <si>
    <t>Estudio de diferentes iniciativas para llevar a cabo</t>
  </si>
  <si>
    <t>Estudio de opinión 2015: revisar las acciones implantadas de las líneas con puntuación más baja. Inventario de actuaciones y publicación</t>
  </si>
  <si>
    <t>Estudio de opinión 2017: definir las acciones a llevar a cabo. Cronograma de implantación y seguimiento 
- Difundir resultados encuesta
- Organizar talleres cocreación para concretar acciones
- Implementar una acción de mejora por cada área evaluada</t>
  </si>
  <si>
    <t>Desarrollo del proyecto EFQM. Plan de mejora Estudio de Opinión (1a reunión mayo 2017)</t>
  </si>
  <si>
    <t xml:space="preserve">Encuesta de satisfacción con el SPA </t>
  </si>
  <si>
    <t xml:space="preserve">
Planificación de actuaciones a llevar a cabo en 2017 incorporada a la actuación de revisión del sistema actual de evaluación del desempeño</t>
  </si>
  <si>
    <t>(Accion no finalizada de 2017) Planificación de actuaciones a llevar a cabo en 2018 incorporada a la actuación de revisión del sistema actual de evaluación del desempeño</t>
  </si>
  <si>
    <t>Video explicando la importancia de estos centros. Plan de comunicación interno y externo (Lidia Colomina/Dra. Puget)</t>
  </si>
  <si>
    <t>Grupo de trabajo para potenciar el centro de simulación: DAS/Hosp/UCA/RRHH</t>
  </si>
  <si>
    <t>Revisar en la web el apartado trabaja con nosotros
realizar campañas de captación (proveedor sistema selección por internet; asistencia a ferias de empleo virtual (Unir); otros)</t>
  </si>
  <si>
    <t>Pendiente plan 2018</t>
  </si>
  <si>
    <t>Revisión de las normas funcionales de la OT (INSTMAN) y aprobar y publicar las de DDFF y Hospitales. Aplicación de la reorganización de estructura sanitaria</t>
  </si>
  <si>
    <t>Aprobar y publicar las normas funcionales de DDFF y Hospitales. Nuevo software</t>
  </si>
  <si>
    <t>Redefinir las tareas y funciones de los C.Prestaciones. Actualizar DPTs con el fin de ajustar la formación que necesitan alineandola con la nueva DPT. 
Cronograma acordado con RRHH: En marzo 2017 inician las sesiones de formación, en Madrid impartida por los directores de la DAS y DPS.</t>
  </si>
  <si>
    <t>Publicar la nueva definición de tareas y funciones de los C.Prestaciones. Se ha modificado la orientación de sus tareas</t>
  </si>
  <si>
    <t>Para 2017 remitimos a Objetivo 1</t>
  </si>
  <si>
    <t>Revisar y crear nuevas comunidades virtuales en función de las necesidades organizativas (ORES, enfermería, abogados, peritos, EP, Inbound, igualdad…). Actualizar manuales y procedimientos internos. Integración de webex en comunidades virtuales</t>
  </si>
  <si>
    <t>Integrar los espacios participativos (foros, agoras..) en el Portal del Empleado (2017 diseño, 2018 implantación)</t>
  </si>
  <si>
    <t>Ficha, metodología y aplicativo de la SGM</t>
  </si>
  <si>
    <t>a) Disponer de un project manager para coordinar su uso antes de dar el salto hacia su uso por parte de otras direcciones 
b) Mejorar el grado de avance cualitativo de introducción de datos
c) Escribir el proceso y su funcionamiento (manual)
d) Ampliar a una dirección más el alcance. 
FECHA DE ENTREGA DE PUNTOS a), b) y c) 1 DE ABRIL DE 2018</t>
  </si>
  <si>
    <t>Crear un mínimo de 2 círculos de innovación para dos proyectos concretos</t>
  </si>
  <si>
    <t>2018: desarrollo, 2019: implantación</t>
  </si>
  <si>
    <t>Revisar el perfil competencial de los puestos directivos incorporando o adaptando requerimientos digitales. Acción formativa viernes digitales 2017-2018: desarrollo 2018: implantación</t>
  </si>
  <si>
    <t>Formación en gestión de proyectos a todos los integrantes del grupo de proyecto</t>
  </si>
  <si>
    <t>Durante 2018 formación continuada en base a necesidades</t>
  </si>
  <si>
    <t>ligado al proyecto AXÓN (objetivo 1). Sprint 2018: asesoramiento en pagos directos por parte de cualquier empleado de un C.A</t>
  </si>
  <si>
    <t>2017: diseño del plan formativo para el personal de la dirección de prestaciones 2018: formar a los nuevos especialistas y darlo a conocer a la organización</t>
  </si>
  <si>
    <t>Definida la formación para el personal de CP y se impartirá en el primer semestre de 2018.</t>
  </si>
  <si>
    <t>Planificar y definir a los especialistas de cada área.</t>
  </si>
  <si>
    <t>Definir a los especialistas de cada área y publicitarlo</t>
  </si>
  <si>
    <t>En el 2018 crear los equipos de proyecto. 
Aplazar al 2019</t>
  </si>
  <si>
    <t>Potenciar el plan de acogida del personal sanitario de AT/CC (3 semanas)
Acreditación instructores en RCP por la CCR</t>
  </si>
  <si>
    <t>Publicación circular RRHH
Puesta en marcha del proyecto: Para ello a OT debe definir quienes serán los tutores, formarles previamente en mentoring (licitación).
Formación en RCP por parte de los instructores (nuevos sanitarios + repetición cada 5 años)</t>
  </si>
  <si>
    <t xml:space="preserve">Detectar las necesidades formativas del personal administrativo a través del Comite de formación </t>
  </si>
  <si>
    <t>Definir grupo de trabajo</t>
  </si>
  <si>
    <t>Revisar criterios en 2018</t>
  </si>
  <si>
    <t>Programación cursos con UCA para 2017</t>
  </si>
  <si>
    <t>Programación cursos con UCA para 2018. Análisis informe 2017</t>
  </si>
  <si>
    <t>Programación cursos con UCA para 2017 
Mantener la formación continuada del personal de enfermería y fisioterapia en temas especificos de su activdad hospitalaria, así como participar en  las estancias formativas del personal de la OT. Planificación anual</t>
  </si>
  <si>
    <t>Programación cursos con UCA para 2018. Fisioterapia: Hipopresivos, Neurodinamia, Terapia Manual, Valoración Funcional, Trabajo Excéntrico…
Análisis informe 2017. Enfermeria: cuidados continuos, enfermera mentor..</t>
  </si>
  <si>
    <t>Acción divulgativa en la intranet para actualizar CV</t>
  </si>
  <si>
    <t>Prueba piloto en el Hospital de Sant Cugat. El resto al 2019
Realizar entrevista de salida a las personas próximas a la jubilación
También a las bajas voluntarias</t>
  </si>
  <si>
    <t>RRHH publicará el manual en INSTMAN con la nueva definición</t>
  </si>
  <si>
    <t xml:space="preserve">Establecimiento y seguimiento Plan Anual 2017 del PE 2017-2020. </t>
  </si>
  <si>
    <t>Licitación 2o semestre 2017</t>
  </si>
  <si>
    <t>Licitación 2o semestre 2018
A final del ejercio deberíamos disponer de resultados</t>
  </si>
  <si>
    <t>DRE: 2o semestre 2017 Plan de Comunicación Estratégica 2017-2020.
OT: Establecer que comunicamos y como a mutualistas y asesores, tras el analisis de necesidades (F.Group)</t>
  </si>
  <si>
    <t xml:space="preserve">DRE: 2o semestre 2018 Plan de Comunicación Estratégica 2018-2020.
</t>
  </si>
  <si>
    <t>Plan Operativo comunicación OT + Plan difusion grandes eventos DRE. Cronograma</t>
  </si>
  <si>
    <t>Instrucción publicada. Modelo de solicitud a cumplimentar (OT y SGT)</t>
  </si>
  <si>
    <t>Potenciar cumplimiento. sistematizar registro</t>
  </si>
  <si>
    <t>Subsanar errores aplicación. 1r semestre 2018 despliegue</t>
  </si>
  <si>
    <t>DRE: 2017: planificación acciones (integrado en plan de comunicación hospitales /DAS, I+d+I RRHH). 
DAS: Normas de presentación. Documentos de como presentas poster, publicaciones. Pendiente de publicar en 2017?</t>
  </si>
  <si>
    <t>DAS 2018: Asepeyo organiza congreso SETLA (sociedad española traumatologia laboral)  
DRE: 2018. Incorporar al hospital de Sant Cugat en la sistemática</t>
  </si>
  <si>
    <t>Febr: formacion Inbound para DRE. 
Marzo-Abril- reunion DDFF para propuesta comunicación de cada una. 
Mayo-junio: consenso con cada DDFF</t>
  </si>
  <si>
    <t xml:space="preserve">2o semestre 2017-2018. Cronograma con actuaciones </t>
  </si>
  <si>
    <t>Cronograma con actuaciones. Está definido pero vamos con retraso. Implantar en 2018</t>
  </si>
  <si>
    <t>Definición de objetivos durante 2017. Cuantitativos y cualitativos</t>
  </si>
  <si>
    <t>Definición de objetivos durante 2018. Cuantitativos y cualitativos</t>
  </si>
  <si>
    <t>Plan de medios 2017</t>
  </si>
  <si>
    <t>Definición de objetivos para los coordinadores de comunicación autonómicos. Elaboracón de una estrategia/plan autonómico. Plan específicompara potenicar los contactos desde los corrodinadores con los medios locales/autonómicos…</t>
  </si>
  <si>
    <t>Estructura definida dependiendo del tema y ámbito geográfico</t>
  </si>
  <si>
    <t>Acciones del plan de medios</t>
  </si>
  <si>
    <t xml:space="preserve">Publicar el plan de comunicación </t>
  </si>
  <si>
    <t>Pautar indicadores de seguimiento y análisis de resultados</t>
  </si>
  <si>
    <t>Reestructuración del equipo humano del SAU (2017-2019). Videollamada SAU/chat (inicio en 2017. Prueba piloto). Valoración de canales más adecuados.
2018: internalizar las actuaciones del RACC</t>
  </si>
  <si>
    <t>Publicación de nuevos informes SAU (incluyendo información sobre los nuevos canales)
Valorar el servicio del RACC con nuevos proveedores, o internalizar una parte del servicio (finales de año tomamos la decisión)</t>
  </si>
  <si>
    <t>Incorporar el inidcador grado satisfacción usuario en cartelería digital (la prueba piloto ya está en Caspe). En Girona se incorpora en abril. Nacional (licitación). 2017: Nota de prensa grado satisfacción ASEPEYO</t>
  </si>
  <si>
    <t xml:space="preserve">Continuación con la nota de prensa en 2018. Enviar a los medios locales en aquellas comunidades con mejor ratio. </t>
  </si>
  <si>
    <t>DRE: Emp.responsable asesorías/mutualistas: se ha cargado toda la base de datos. Carga masiva de ATCs (junio 2017?)</t>
  </si>
  <si>
    <t>Definir el plan formativo e impartirlo (gestores Asepeyo - colaborador, empleado responsable - gran cuenta)</t>
  </si>
  <si>
    <t>SAU: chat/videollamada. Ampliar canales de comunicación con trabajadores accidentados (2º semestre 2017-2018)</t>
  </si>
  <si>
    <t>2017: definición en auditorías PROAS/encuesta fácil del seguimiento de planes de mejora tras la desviación del grado de satisfacción (prueba piloto)</t>
  </si>
  <si>
    <t>2017 DAS: ampliación preguntas específicas del personal sanitario por colectivo. 2018: Análisis de resultados
Pliego licitación para encuestas todos los grupos de interes  preparado (mutualistas, asesores y usuarios). Posibles estudios a incorporar (post-quirurgicos, estudio de opinión..)
Adjudicar antes de verano</t>
  </si>
  <si>
    <t>2017: definir el lenguaje por canal (productos/publico/canales)</t>
  </si>
  <si>
    <t>Formación a DDFF durante 2017 (metodologia, contenidos y dinamica de trabajo)</t>
  </si>
  <si>
    <t>Desarrollar 8 campañas durante 2018. Audiovisual  (DPS,DPV,SAU)</t>
  </si>
  <si>
    <t>En las reuniones con el proveedor trasladamos el código de Asepeyo para homogeneizar contenidos</t>
  </si>
  <si>
    <t xml:space="preserve">2018: actualización de contenidos. </t>
  </si>
  <si>
    <t>Trabajando con el proveedor informático en el nuevo formato y contenidos del portal de prevención. Implantación en 2017</t>
  </si>
  <si>
    <t xml:space="preserve">Difusión del portal PRL </t>
  </si>
  <si>
    <t>Responsable y plan ya están definidos. Se validará por proveedor Inbound en 2017</t>
  </si>
  <si>
    <t>Alcanzar el objetivo de impactos en redes sociales. Creación de un canal de Twiter especifico de Quejas y reclamaciones</t>
  </si>
  <si>
    <t>Diseño y aprobación de estructura</t>
  </si>
  <si>
    <t>(Acción no finalizada de 2017) Diseño y aprobación de estructura</t>
  </si>
  <si>
    <t>Revaluar el proyecto con la UCA</t>
  </si>
  <si>
    <t>OT: En el plan operativo 2017 se ha incluido un apartado de relaciones institucionales. Definir quien es el interlocutor con cada organismo</t>
  </si>
  <si>
    <t>En el plan operativo 2017 se incluyó un apartado de relaciones institucionales. Pendiente informe resultados
2018: Definir las personas y los organismos con los que se relacionan. Establecer el seguimiento de esta actividad (mínimo el diseño)</t>
  </si>
  <si>
    <t>Estará incluido en el Plan de Comunicación: Comunicación Corporativa Institucional</t>
  </si>
  <si>
    <t>Detección de elementos que pueden interesar o con mayor respercusión en los medios (DPV y Hospitales). Implicar al resto de direcciones. Elaborar el plan de comunicación para cada uno de los proyectos definidos</t>
  </si>
  <si>
    <t>Revisión y análisis de la comunicación establecida con cada GI (no dejarnos a nadie)</t>
  </si>
  <si>
    <t>Sistematizar el registro de materiales donados/reutilizados</t>
  </si>
  <si>
    <t>Hosp Coslada: Mantener la formación continuada del personal de enfermería y fisioterapia en temas especificos de su activdad hospitalaria, así como participar en  las estancias formativas del personal de la OT. Planificación anual
Implementar figura mentor ámbito sanitario : convocatoria de selección, programa formativo y plan acogida
Revisar programa Telémaco. Enfoque a la promoción de la igualdad
Revisar programa Sinergiados</t>
  </si>
  <si>
    <t>Descripción Plan 2017</t>
  </si>
  <si>
    <t>Descripción Plan 2018</t>
  </si>
  <si>
    <t>PA19: Pendiente desarrollo por el proveedor informático designado. Se retrasa a 2020</t>
  </si>
  <si>
    <t>PA18: Modificamos plazo 2019-2020
PA19: retrasada a 2020</t>
  </si>
  <si>
    <t>Descirpción Plan 2017</t>
  </si>
  <si>
    <t xml:space="preserve">- Integrar los procesos de los Hospitales con los de la mutua. 
</t>
  </si>
  <si>
    <t>En cierre 2017 se anota que no se hará nada en 2017 ni en 2018. Se desestima para lo que queda de plan</t>
  </si>
  <si>
    <t>retrasada a 2019</t>
  </si>
  <si>
    <t>Se desestiman en 2019. Se describe la actuación de la DAS en la primera. Se formará al PROAS en lugar de hacer un Formador de formadores</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</si>
</sst>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sz val="9"/>
      <color theme="1"/>
      <name val="Calibri"/>
      <family val="2"/>
      <scheme val="minor"/>
    </font>
    <font>
      <i/>
      <sz val="10"/>
      <name val="Calibri"/>
      <family val="2"/>
      <scheme val="minor"/>
    </font>
    <font>
      <b/>
      <u/>
      <sz val="10"/>
      <color theme="1"/>
      <name val="Calibri"/>
      <family val="2"/>
      <scheme val="minor"/>
    </font>
    <font>
      <b/>
      <u/>
      <sz val="10"/>
      <name val="Calibri"/>
      <family val="2"/>
      <scheme val="minor"/>
    </font>
    <font>
      <u/>
      <sz val="10"/>
      <name val="Calibri"/>
      <family val="2"/>
      <scheme val="minor"/>
    </font>
    <font>
      <sz val="10"/>
      <color rgb="FF0070C0"/>
      <name val="Calibri"/>
      <family val="2"/>
      <scheme val="minor"/>
    </font>
    <font>
      <u/>
      <sz val="10"/>
      <color rgb="FF0070C0"/>
      <name val="Calibri"/>
      <family val="2"/>
      <scheme val="minor"/>
    </font>
    <font>
      <sz val="11"/>
      <color theme="1"/>
      <name val="Calibri"/>
      <family val="2"/>
      <scheme val="minor"/>
    </font>
    <font>
      <b/>
      <sz val="11"/>
      <color theme="0"/>
      <name val="Calibri"/>
      <family val="2"/>
      <scheme val="minor"/>
    </font>
    <font>
      <b/>
      <sz val="15"/>
      <color theme="3"/>
      <name val="Calibri"/>
      <family val="2"/>
      <scheme val="minor"/>
    </font>
    <font>
      <sz val="11"/>
      <color rgb="FFFF0000"/>
      <name val="Calibri"/>
      <family val="2"/>
      <scheme val="minor"/>
    </font>
    <font>
      <b/>
      <sz val="10"/>
      <color rgb="FF0070C0"/>
      <name val="Calibri"/>
      <family val="2"/>
      <scheme val="minor"/>
    </font>
    <font>
      <sz val="10"/>
      <color rgb="FF00B050"/>
      <name val="Calibri"/>
      <family val="2"/>
      <scheme val="minor"/>
    </font>
    <font>
      <i/>
      <sz val="10"/>
      <color theme="1"/>
      <name val="Calibri"/>
      <family val="2"/>
      <scheme val="minor"/>
    </font>
    <font>
      <b/>
      <sz val="10"/>
      <color theme="0"/>
      <name val="Calibri"/>
      <family val="2"/>
      <scheme val="minor"/>
    </font>
    <font>
      <b/>
      <sz val="14"/>
      <color rgb="FF0070C0"/>
      <name val="Calibri"/>
      <family val="2"/>
      <scheme val="minor"/>
    </font>
    <font>
      <sz val="11"/>
      <name val="Calibri"/>
      <family val="2"/>
      <scheme val="minor"/>
    </font>
    <font>
      <b/>
      <sz val="11"/>
      <color theme="1"/>
      <name val="Calibri"/>
      <family val="2"/>
      <scheme val="minor"/>
    </font>
    <font>
      <sz val="10"/>
      <color rgb="FF0099FF"/>
      <name val="Calibri"/>
      <family val="2"/>
      <scheme val="minor"/>
    </font>
    <font>
      <sz val="12"/>
      <color theme="1"/>
      <name val="Calibri"/>
      <family val="2"/>
      <scheme val="minor"/>
    </font>
    <font>
      <b/>
      <sz val="12"/>
      <color theme="3"/>
      <name val="Calibri"/>
      <family val="2"/>
      <scheme val="minor"/>
    </font>
    <font>
      <b/>
      <sz val="14"/>
      <color theme="0"/>
      <name val="Calibri"/>
      <family val="2"/>
      <scheme val="minor"/>
    </font>
    <font>
      <b/>
      <sz val="14"/>
      <color theme="1"/>
      <name val="Calibri"/>
      <family val="2"/>
      <scheme val="minor"/>
    </font>
    <font>
      <sz val="14"/>
      <color rgb="FF0070C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rgb="FF0070C0"/>
        <bgColor indexed="64"/>
      </patternFill>
    </fill>
  </fills>
  <borders count="295">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hair">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thin">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indexed="9"/>
      </left>
      <right style="thin">
        <color indexed="9"/>
      </right>
      <top/>
      <bottom style="thin">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right style="thin">
        <color rgb="FF396497"/>
      </right>
      <top/>
      <bottom style="thin">
        <color theme="0"/>
      </bottom>
      <diagonal/>
    </border>
    <border>
      <left style="medium">
        <color theme="4" tint="-0.24994659260841701"/>
      </left>
      <right style="hair">
        <color theme="4" tint="-0.24994659260841701"/>
      </right>
      <top/>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thin">
        <color theme="3"/>
      </left>
      <right style="hair">
        <color theme="4" tint="-0.24994659260841701"/>
      </right>
      <top style="hair">
        <color theme="4" tint="-0.24994659260841701"/>
      </top>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indexed="9"/>
      </left>
      <right style="thin">
        <color indexed="9"/>
      </right>
      <top style="thin">
        <color indexed="9"/>
      </top>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thin">
        <color rgb="FF396497"/>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thin">
        <color indexed="9"/>
      </left>
      <right style="thin">
        <color indexed="9"/>
      </right>
      <top style="thin">
        <color indexed="9"/>
      </top>
      <bottom style="thin">
        <color indexed="9"/>
      </bottom>
      <diagonal/>
    </border>
    <border>
      <left style="medium">
        <color theme="4" tint="-0.24994659260841701"/>
      </left>
      <right style="hair">
        <color theme="4" tint="-0.24994659260841701"/>
      </right>
      <top style="thin">
        <color indexed="9"/>
      </top>
      <bottom/>
      <diagonal/>
    </border>
    <border>
      <left style="thin">
        <color theme="4" tint="-0.24994659260841701"/>
      </left>
      <right style="hair">
        <color theme="4" tint="-0.24994659260841701"/>
      </right>
      <top style="thin">
        <color indexed="9"/>
      </top>
      <bottom style="hair">
        <color theme="4" tint="-0.24994659260841701"/>
      </bottom>
      <diagonal/>
    </border>
    <border>
      <left style="hair">
        <color theme="4" tint="-0.24994659260841701"/>
      </left>
      <right style="hair">
        <color theme="4" tint="-0.24994659260841701"/>
      </right>
      <top style="thin">
        <color indexed="9"/>
      </top>
      <bottom style="hair">
        <color theme="4" tint="-0.24994659260841701"/>
      </bottom>
      <diagonal/>
    </border>
    <border>
      <left style="thin">
        <color indexed="9"/>
      </left>
      <right style="thin">
        <color indexed="9"/>
      </right>
      <top/>
      <bottom style="thin">
        <color indexed="9"/>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right style="hair">
        <color theme="4" tint="-0.24994659260841701"/>
      </right>
      <top style="hair">
        <color theme="4" tint="-0.24994659260841701"/>
      </top>
      <bottom style="thin">
        <color theme="4" tint="-0.24994659260841701"/>
      </bottom>
      <diagonal/>
    </border>
    <border>
      <left/>
      <right style="hair">
        <color theme="4" tint="-0.24994659260841701"/>
      </right>
      <top style="thin">
        <color theme="4" tint="-0.24994659260841701"/>
      </top>
      <bottom style="hair">
        <color theme="4" tint="-0.24994659260841701"/>
      </bottom>
      <diagonal/>
    </border>
    <border>
      <left style="medium">
        <color theme="4" tint="-0.24994659260841701"/>
      </left>
      <right style="medium">
        <color theme="4" tint="-0.24994659260841701"/>
      </right>
      <top/>
      <bottom style="thin">
        <color theme="4" tint="-0.24994659260841701"/>
      </bottom>
      <diagonal/>
    </border>
    <border>
      <left style="medium">
        <color theme="4" tint="-0.24994659260841701"/>
      </left>
      <right style="medium">
        <color theme="4" tint="-0.24994659260841701"/>
      </right>
      <top style="thin">
        <color theme="4" tint="-0.24994659260841701"/>
      </top>
      <bottom/>
      <diagonal/>
    </border>
    <border>
      <left style="medium">
        <color theme="4" tint="-0.24994659260841701"/>
      </left>
      <right style="medium">
        <color theme="4" tint="-0.24994659260841701"/>
      </right>
      <top style="thin">
        <color indexed="9"/>
      </top>
      <bottom/>
      <diagonal/>
    </border>
    <border>
      <left/>
      <right style="hair">
        <color theme="4" tint="-0.24994659260841701"/>
      </right>
      <top style="thin">
        <color indexed="9"/>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right style="thin">
        <color theme="4"/>
      </right>
      <top/>
      <bottom/>
      <diagonal/>
    </border>
    <border>
      <left style="hair">
        <color theme="4" tint="-0.24994659260841701"/>
      </left>
      <right/>
      <top style="thin">
        <color theme="0" tint="-0.14996795556505021"/>
      </top>
      <bottom style="medium">
        <color theme="4" tint="-0.24994659260841701"/>
      </bottom>
      <diagonal/>
    </border>
    <border>
      <left style="thin">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style="thin">
        <color theme="3"/>
      </left>
      <right style="hair">
        <color theme="4" tint="-0.24994659260841701"/>
      </right>
      <top/>
      <bottom/>
      <diagonal/>
    </border>
    <border>
      <left style="hair">
        <color theme="4" tint="-0.24994659260841701"/>
      </left>
      <right/>
      <top style="medium">
        <color theme="4" tint="-0.24994659260841701"/>
      </top>
      <bottom/>
      <diagonal/>
    </border>
    <border>
      <left style="thin">
        <color theme="3"/>
      </left>
      <right style="hair">
        <color theme="4" tint="-0.24994659260841701"/>
      </right>
      <top style="medium">
        <color theme="4" tint="-0.24994659260841701"/>
      </top>
      <bottom/>
      <diagonal/>
    </border>
    <border>
      <left style="medium">
        <color theme="4" tint="-0.24994659260841701"/>
      </left>
      <right style="hair">
        <color theme="4" tint="-0.24994659260841701"/>
      </right>
      <top/>
      <bottom style="hair">
        <color theme="4" tint="-0.24994659260841701"/>
      </bottom>
      <diagonal/>
    </border>
    <border>
      <left/>
      <right style="medium">
        <color theme="4" tint="-0.24994659260841701"/>
      </right>
      <top/>
      <bottom/>
      <diagonal/>
    </border>
    <border>
      <left style="thin">
        <color theme="3"/>
      </left>
      <right style="hair">
        <color theme="4" tint="-0.24994659260841701"/>
      </right>
      <top/>
      <bottom style="medium">
        <color theme="4" tint="-0.24994659260841701"/>
      </bottom>
      <diagonal/>
    </border>
    <border>
      <left style="hair">
        <color theme="4" tint="-0.24994659260841701"/>
      </left>
      <right/>
      <top/>
      <bottom style="medium">
        <color theme="4" tint="-0.24994659260841701"/>
      </bottom>
      <diagonal/>
    </border>
    <border>
      <left style="thin">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hair">
        <color theme="4" tint="-0.24994659260841701"/>
      </right>
      <top style="hair">
        <color theme="4" tint="-0.24994659260841701"/>
      </top>
      <bottom style="thin">
        <color theme="0" tint="-0.14996795556505021"/>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style="thin">
        <color rgb="FF396497"/>
      </right>
      <top style="medium">
        <color rgb="FF396497"/>
      </top>
      <bottom/>
      <diagonal/>
    </border>
    <border>
      <left/>
      <right/>
      <top style="medium">
        <color rgb="FF396497"/>
      </top>
      <bottom/>
      <diagonal/>
    </border>
    <border>
      <left/>
      <right style="medium">
        <color rgb="FF396497"/>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thin">
        <color theme="0"/>
      </left>
      <right style="medium">
        <color rgb="FF396497"/>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style="thin">
        <color rgb="FF396497"/>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indexed="9"/>
      </left>
      <right style="medium">
        <color theme="4" tint="-0.24994659260841701"/>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medium">
        <color theme="4" tint="-0.24994659260841701"/>
      </left>
      <right style="thin">
        <color indexed="9"/>
      </right>
      <top/>
      <bottom style="thin">
        <color indexed="9"/>
      </bottom>
      <diagonal/>
    </border>
    <border>
      <left style="medium">
        <color theme="4" tint="-0.24994659260841701"/>
      </left>
      <right style="thin">
        <color indexed="9"/>
      </right>
      <top/>
      <bottom style="thin">
        <color theme="4" tint="-0.24994659260841701"/>
      </bottom>
      <diagonal/>
    </border>
    <border>
      <left style="thin">
        <color theme="4"/>
      </left>
      <right/>
      <top style="medium">
        <color theme="4" tint="-0.24994659260841701"/>
      </top>
      <bottom/>
      <diagonal/>
    </border>
    <border>
      <left/>
      <right style="thin">
        <color theme="4"/>
      </right>
      <top style="medium">
        <color theme="4" tint="-0.24994659260841701"/>
      </top>
      <bottom/>
      <diagonal/>
    </border>
    <border>
      <left style="medium">
        <color theme="4" tint="-0.24994659260841701"/>
      </left>
      <right style="thin">
        <color indexed="9"/>
      </right>
      <top style="thin">
        <color indexed="9"/>
      </top>
      <bottom/>
      <diagonal/>
    </border>
    <border>
      <left style="thin">
        <color indexed="9"/>
      </left>
      <right style="medium">
        <color theme="4" tint="-0.24994659260841701"/>
      </right>
      <top style="thin">
        <color indexed="9"/>
      </top>
      <bottom/>
      <diagonal/>
    </border>
    <border>
      <left/>
      <right style="medium">
        <color rgb="FF396497"/>
      </right>
      <top/>
      <bottom style="thin">
        <color theme="0"/>
      </bottom>
      <diagonal/>
    </border>
    <border>
      <left style="thin">
        <color theme="0"/>
      </left>
      <right/>
      <top/>
      <bottom style="thin">
        <color indexed="9"/>
      </bottom>
      <diagonal/>
    </border>
    <border>
      <left/>
      <right/>
      <top/>
      <bottom style="thin">
        <color indexed="9"/>
      </bottom>
      <diagonal/>
    </border>
    <border>
      <left style="thin">
        <color theme="0"/>
      </left>
      <right/>
      <top/>
      <bottom/>
      <diagonal/>
    </border>
    <border>
      <left style="thin">
        <color indexed="9"/>
      </left>
      <right/>
      <top style="thin">
        <color indexed="9"/>
      </top>
      <bottom style="thin">
        <color indexed="9"/>
      </bottom>
      <diagonal/>
    </border>
    <border>
      <left style="thin">
        <color theme="0"/>
      </left>
      <right style="thin">
        <color indexed="9"/>
      </right>
      <top style="thin">
        <color indexed="9"/>
      </top>
      <bottom style="thin">
        <color indexed="9"/>
      </bottom>
      <diagonal/>
    </border>
    <border>
      <left style="medium">
        <color theme="4" tint="-0.24994659260841701"/>
      </left>
      <right/>
      <top/>
      <bottom style="thin">
        <color indexed="9"/>
      </bottom>
      <diagonal/>
    </border>
    <border>
      <left/>
      <right style="medium">
        <color theme="4" tint="-0.24994659260841701"/>
      </right>
      <top/>
      <bottom style="thin">
        <color indexed="9"/>
      </bottom>
      <diagonal/>
    </border>
    <border>
      <left style="thin">
        <color indexed="9"/>
      </left>
      <right/>
      <top style="thin">
        <color indexed="9"/>
      </top>
      <bottom/>
      <diagonal/>
    </border>
    <border>
      <left style="hair">
        <color theme="4" tint="-0.24994659260841701"/>
      </left>
      <right style="hair">
        <color theme="4" tint="-0.24994659260841701"/>
      </right>
      <top style="medium">
        <color rgb="FF396497"/>
      </top>
      <bottom style="hair">
        <color theme="4" tint="-0.24994659260841701"/>
      </bottom>
      <diagonal/>
    </border>
    <border>
      <left style="medium">
        <color theme="4" tint="-0.24994659260841701"/>
      </left>
      <right style="hair">
        <color theme="4" tint="-0.24994659260841701"/>
      </right>
      <top style="medium">
        <color rgb="FF396497"/>
      </top>
      <bottom style="hair">
        <color theme="4" tint="-0.24994659260841701"/>
      </bottom>
      <diagonal/>
    </border>
    <border>
      <left style="thin">
        <color theme="0"/>
      </left>
      <right style="thin">
        <color indexed="9"/>
      </right>
      <top style="thin">
        <color indexed="9"/>
      </top>
      <bottom/>
      <diagonal/>
    </border>
    <border>
      <left style="hair">
        <color theme="4" tint="-0.24994659260841701"/>
      </left>
      <right style="medium">
        <color theme="4" tint="-0.24994659260841701"/>
      </right>
      <top style="thin">
        <color indexed="9"/>
      </top>
      <bottom style="hair">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style="medium">
        <color theme="4" tint="-0.24994659260841701"/>
      </bottom>
      <diagonal/>
    </border>
    <border>
      <left style="thin">
        <color theme="0"/>
      </left>
      <right style="thin">
        <color theme="0"/>
      </right>
      <top style="thin">
        <color theme="0"/>
      </top>
      <bottom/>
      <diagonal/>
    </border>
    <border>
      <left style="medium">
        <color theme="4" tint="-0.24994659260841701"/>
      </left>
      <right/>
      <top style="hair">
        <color theme="4" tint="-0.24994659260841701"/>
      </top>
      <bottom style="hair">
        <color theme="4" tint="-0.24994659260841701"/>
      </bottom>
      <diagonal/>
    </border>
    <border>
      <left style="medium">
        <color theme="4" tint="-0.24994659260841701"/>
      </left>
      <right/>
      <top style="hair">
        <color theme="4" tint="-0.24994659260841701"/>
      </top>
      <bottom style="medium">
        <color theme="4" tint="-0.24994659260841701"/>
      </bottom>
      <diagonal/>
    </border>
    <border>
      <left style="medium">
        <color theme="4" tint="-0.24994659260841701"/>
      </left>
      <right/>
      <top style="medium">
        <color theme="4" tint="-0.24994659260841701"/>
      </top>
      <bottom style="hair">
        <color theme="4" tint="-0.24994659260841701"/>
      </bottom>
      <diagonal/>
    </border>
    <border>
      <left style="hair">
        <color rgb="FF003366"/>
      </left>
      <right/>
      <top style="hair">
        <color rgb="FF003366"/>
      </top>
      <bottom style="hair">
        <color rgb="FF003366"/>
      </bottom>
      <diagonal/>
    </border>
    <border>
      <left style="hair">
        <color rgb="FF003366"/>
      </left>
      <right style="hair">
        <color rgb="FF003366"/>
      </right>
      <top style="hair">
        <color rgb="FF003366"/>
      </top>
      <bottom style="hair">
        <color rgb="FF003366"/>
      </bottom>
      <diagonal/>
    </border>
    <border>
      <left style="hair">
        <color rgb="FF003366"/>
      </left>
      <right style="thin">
        <color rgb="FF003366"/>
      </right>
      <top style="hair">
        <color rgb="FF003366"/>
      </top>
      <bottom/>
      <diagonal/>
    </border>
    <border>
      <left style="thin">
        <color rgb="FF003366"/>
      </left>
      <right style="hair">
        <color theme="4" tint="-0.24994659260841701"/>
      </right>
      <top style="hair">
        <color theme="4" tint="-0.24994659260841701"/>
      </top>
      <bottom style="hair">
        <color theme="4" tint="-0.24994659260841701"/>
      </bottom>
      <diagonal/>
    </border>
    <border>
      <left style="hair">
        <color rgb="FF366092"/>
      </left>
      <right style="thin">
        <color theme="3"/>
      </right>
      <top/>
      <bottom style="hair">
        <color rgb="FF366092"/>
      </bottom>
      <diagonal/>
    </border>
    <border>
      <left style="hair">
        <color rgb="FF366092"/>
      </left>
      <right style="thin">
        <color theme="3"/>
      </right>
      <top/>
      <bottom/>
      <diagonal/>
    </border>
    <border>
      <left style="hair">
        <color rgb="FF366092"/>
      </left>
      <right style="thin">
        <color theme="3"/>
      </right>
      <top style="hair">
        <color rgb="FF366092"/>
      </top>
      <bottom style="hair">
        <color rgb="FF366092"/>
      </bottom>
      <diagonal/>
    </border>
    <border>
      <left style="hair">
        <color rgb="FF366092"/>
      </left>
      <right style="thin">
        <color theme="3"/>
      </right>
      <top style="medium">
        <color theme="4" tint="-0.24994659260841701"/>
      </top>
      <bottom style="hair">
        <color rgb="FF366092"/>
      </bottom>
      <diagonal/>
    </border>
    <border>
      <left/>
      <right style="thin">
        <color theme="3"/>
      </right>
      <top/>
      <bottom/>
      <diagonal/>
    </border>
    <border>
      <left style="hair">
        <color rgb="FF366092"/>
      </left>
      <right style="thin">
        <color theme="3"/>
      </right>
      <top style="medium">
        <color rgb="FF366092"/>
      </top>
      <bottom style="hair">
        <color rgb="FF366092"/>
      </bottom>
      <diagonal/>
    </border>
    <border>
      <left style="hair">
        <color rgb="FF366092"/>
      </left>
      <right style="thin">
        <color theme="3"/>
      </right>
      <top style="hair">
        <color rgb="FF366092"/>
      </top>
      <bottom style="medium">
        <color theme="4" tint="-0.24994659260841701"/>
      </bottom>
      <diagonal/>
    </border>
    <border>
      <left style="hair">
        <color auto="1"/>
      </left>
      <right style="thin">
        <color theme="3"/>
      </right>
      <top style="medium">
        <color theme="4" tint="-0.24994659260841701"/>
      </top>
      <bottom/>
      <diagonal/>
    </border>
    <border>
      <left style="hair">
        <color theme="4" tint="-0.24994659260841701"/>
      </left>
      <right style="thin">
        <color theme="3"/>
      </right>
      <top style="medium">
        <color theme="4" tint="-0.24994659260841701"/>
      </top>
      <bottom style="hair">
        <color theme="4" tint="-0.24994659260841701"/>
      </bottom>
      <diagonal/>
    </border>
    <border>
      <left style="hair">
        <color rgb="FF366092"/>
      </left>
      <right style="thin">
        <color theme="3"/>
      </right>
      <top/>
      <bottom style="medium">
        <color rgb="FF366092"/>
      </bottom>
      <diagonal/>
    </border>
    <border>
      <left style="hair">
        <color rgb="FF366092"/>
      </left>
      <right style="thin">
        <color rgb="FF003366"/>
      </right>
      <top style="thin">
        <color theme="0" tint="-0.14996795556505021"/>
      </top>
      <bottom style="hair">
        <color rgb="FF366092"/>
      </bottom>
      <diagonal/>
    </border>
    <border>
      <left style="thin">
        <color rgb="FF003366"/>
      </left>
      <right style="hair">
        <color theme="4" tint="-0.24994659260841701"/>
      </right>
      <top style="medium">
        <color theme="4" tint="-0.24994659260841701"/>
      </top>
      <bottom style="hair">
        <color theme="4" tint="-0.24994659260841701"/>
      </bottom>
      <diagonal/>
    </border>
    <border>
      <left style="hair">
        <color rgb="FF366092"/>
      </left>
      <right style="thin">
        <color rgb="FF003366"/>
      </right>
      <top style="hair">
        <color rgb="FF366092"/>
      </top>
      <bottom style="hair">
        <color rgb="FF366092"/>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thin">
        <color theme="4" tint="-0.24994659260841701"/>
      </right>
      <top style="medium">
        <color theme="4" tint="-0.24994659260841701"/>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rgb="FF366092"/>
      </left>
      <right style="thin">
        <color theme="4" tint="-0.24994659260841701"/>
      </right>
      <top style="medium">
        <color theme="4" tint="-0.24994659260841701"/>
      </top>
      <bottom style="hair">
        <color rgb="FF366092"/>
      </bottom>
      <diagonal/>
    </border>
    <border>
      <left style="hair">
        <color rgb="FF366092"/>
      </left>
      <right style="thin">
        <color theme="4" tint="-0.24994659260841701"/>
      </right>
      <top style="hair">
        <color rgb="FF366092"/>
      </top>
      <bottom style="hair">
        <color rgb="FF366092"/>
      </bottom>
      <diagonal/>
    </border>
    <border>
      <left style="hair">
        <color theme="4" tint="-0.24994659260841701"/>
      </left>
      <right style="thin">
        <color theme="4" tint="-0.24994659260841701"/>
      </right>
      <top style="hair">
        <color rgb="FF366092"/>
      </top>
      <bottom style="medium">
        <color theme="4" tint="-0.24994659260841701"/>
      </bottom>
      <diagonal/>
    </border>
    <border>
      <left style="hair">
        <color rgb="FF366092"/>
      </left>
      <right style="thin">
        <color theme="4" tint="-0.24994659260841701"/>
      </right>
      <top/>
      <bottom/>
      <diagonal/>
    </border>
    <border>
      <left style="hair">
        <color rgb="FF366092"/>
      </left>
      <right style="thin">
        <color theme="4" tint="-0.24994659260841701"/>
      </right>
      <top/>
      <bottom style="hair">
        <color rgb="FF366092"/>
      </bottom>
      <diagonal/>
    </border>
    <border>
      <left style="hair">
        <color rgb="FF366092"/>
      </left>
      <right style="thin">
        <color theme="4" tint="-0.24994659260841701"/>
      </right>
      <top style="medium">
        <color rgb="FF366092"/>
      </top>
      <bottom style="hair">
        <color rgb="FF366092"/>
      </bottom>
      <diagonal/>
    </border>
    <border>
      <left style="hair">
        <color theme="4" tint="-0.24994659260841701"/>
      </left>
      <right style="thin">
        <color theme="0" tint="-0.14996795556505021"/>
      </right>
      <top style="hair">
        <color theme="4" tint="-0.24994659260841701"/>
      </top>
      <bottom style="hair">
        <color theme="4" tint="-0.24994659260841701"/>
      </bottom>
      <diagonal/>
    </border>
    <border>
      <left style="hair">
        <color rgb="FF366092"/>
      </left>
      <right style="thin">
        <color theme="4" tint="-0.24994659260841701"/>
      </right>
      <top style="hair">
        <color rgb="FF366092"/>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top style="thin">
        <color indexed="9"/>
      </top>
      <bottom style="hair">
        <color theme="4" tint="-0.24994659260841701"/>
      </bottom>
      <diagonal/>
    </border>
    <border>
      <left style="hair">
        <color rgb="FF366092"/>
      </left>
      <right style="thin">
        <color theme="4" tint="-0.24994659260841701"/>
      </right>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hair">
        <color theme="4" tint="-0.24994659260841701"/>
      </top>
      <bottom style="hair">
        <color theme="4" tint="-0.24994659260841701"/>
      </bottom>
      <diagonal/>
    </border>
    <border>
      <left/>
      <right style="hair">
        <color theme="4" tint="-0.24994659260841701"/>
      </right>
      <top style="medium">
        <color rgb="FF396497"/>
      </top>
      <bottom style="hair">
        <color theme="4" tint="-0.2499465926084170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style="medium">
        <color theme="4" tint="-0.24994659260841701"/>
      </top>
      <bottom style="medium">
        <color theme="4" tint="-0.24994659260841701"/>
      </bottom>
      <diagonal/>
    </border>
    <border>
      <left style="medium">
        <color theme="4" tint="-0.24994659260841701"/>
      </left>
      <right/>
      <top style="hair">
        <color theme="4" tint="-0.24994659260841701"/>
      </top>
      <bottom/>
      <diagonal/>
    </border>
    <border>
      <left style="hair">
        <color theme="4" tint="-0.24994659260841701"/>
      </left>
      <right style="medium">
        <color theme="4" tint="-0.24994659260841701"/>
      </right>
      <top style="hair">
        <color theme="4" tint="-0.24994659260841701"/>
      </top>
      <bottom/>
      <diagonal/>
    </border>
    <border>
      <left style="medium">
        <color theme="4" tint="-0.24994659260841701"/>
      </left>
      <right style="hair">
        <color theme="4" tint="-0.24994659260841701"/>
      </right>
      <top style="hair">
        <color theme="4" tint="-0.24994659260841701"/>
      </top>
      <bottom/>
      <diagonal/>
    </border>
    <border>
      <left style="hair">
        <color rgb="FF003366"/>
      </left>
      <right style="thin">
        <color theme="3"/>
      </right>
      <top style="hair">
        <color rgb="FF003366"/>
      </top>
      <bottom style="hair">
        <color rgb="FF003366"/>
      </bottom>
      <diagonal/>
    </border>
    <border>
      <left style="hair">
        <color theme="4" tint="-0.24994659260841701"/>
      </left>
      <right style="medium">
        <color theme="4" tint="-0.24994659260841701"/>
      </right>
      <top style="medium">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thin">
        <color theme="3"/>
      </left>
      <right style="hair">
        <color theme="4" tint="-0.24994659260841701"/>
      </right>
      <top/>
      <bottom style="hair">
        <color theme="3"/>
      </bottom>
      <diagonal/>
    </border>
    <border>
      <left style="hair">
        <color theme="4" tint="-0.24994659260841701"/>
      </left>
      <right style="hair">
        <color theme="4" tint="-0.24994659260841701"/>
      </right>
      <top/>
      <bottom style="hair">
        <color theme="3"/>
      </bottom>
      <diagonal/>
    </border>
    <border>
      <left style="hair">
        <color theme="4" tint="-0.24994659260841701"/>
      </left>
      <right style="medium">
        <color theme="4" tint="-0.24994659260841701"/>
      </right>
      <top/>
      <bottom style="hair">
        <color theme="3"/>
      </bottom>
      <diagonal/>
    </border>
    <border>
      <left style="hair">
        <color theme="4" tint="-0.24994659260841701"/>
      </left>
      <right style="medium">
        <color theme="4" tint="-0.24994659260841701"/>
      </right>
      <top/>
      <bottom/>
      <diagonal/>
    </border>
    <border>
      <left/>
      <right/>
      <top/>
      <bottom style="thick">
        <color theme="4"/>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style="medium">
        <color rgb="FF0070C0"/>
      </right>
      <top style="medium">
        <color rgb="FF0070C0"/>
      </top>
      <bottom style="dotted">
        <color rgb="FF0070C0"/>
      </bottom>
      <diagonal/>
    </border>
    <border>
      <left/>
      <right style="medium">
        <color rgb="FF0070C0"/>
      </right>
      <top style="dotted">
        <color rgb="FF0070C0"/>
      </top>
      <bottom style="dotted">
        <color rgb="FF0070C0"/>
      </bottom>
      <diagonal/>
    </border>
    <border>
      <left/>
      <right style="medium">
        <color rgb="FF0070C0"/>
      </right>
      <top style="dotted">
        <color rgb="FF0070C0"/>
      </top>
      <bottom style="medium">
        <color rgb="FF0070C0"/>
      </bottom>
      <diagonal/>
    </border>
    <border>
      <left style="medium">
        <color rgb="FF0070C0"/>
      </left>
      <right/>
      <top style="medium">
        <color rgb="FF0070C0"/>
      </top>
      <bottom style="dotted">
        <color rgb="FF0070C0"/>
      </bottom>
      <diagonal/>
    </border>
    <border>
      <left style="medium">
        <color rgb="FF0070C0"/>
      </left>
      <right/>
      <top style="dotted">
        <color rgb="FF0070C0"/>
      </top>
      <bottom style="dotted">
        <color rgb="FF0070C0"/>
      </bottom>
      <diagonal/>
    </border>
    <border>
      <left style="medium">
        <color rgb="FF0070C0"/>
      </left>
      <right/>
      <top style="dotted">
        <color rgb="FF0070C0"/>
      </top>
      <bottom style="medium">
        <color rgb="FF0070C0"/>
      </bottom>
      <diagonal/>
    </border>
    <border>
      <left style="medium">
        <color rgb="FF0070C0"/>
      </left>
      <right/>
      <top/>
      <bottom/>
      <diagonal/>
    </border>
    <border>
      <left style="hair">
        <color theme="4" tint="-0.24994659260841701"/>
      </left>
      <right style="medium">
        <color theme="4" tint="-0.24994659260841701"/>
      </right>
      <top/>
      <bottom style="medium">
        <color theme="4" tint="-0.24994659260841701"/>
      </bottom>
      <diagonal/>
    </border>
    <border>
      <left style="medium">
        <color theme="4"/>
      </left>
      <right style="medium">
        <color theme="4"/>
      </right>
      <top/>
      <bottom style="medium">
        <color rgb="FF0070C0"/>
      </bottom>
      <diagonal/>
    </border>
    <border>
      <left style="medium">
        <color rgb="FF0070C0"/>
      </left>
      <right/>
      <top style="medium">
        <color rgb="FF0070C0"/>
      </top>
      <bottom style="hair">
        <color rgb="FF0070C0"/>
      </bottom>
      <diagonal/>
    </border>
    <border>
      <left style="medium">
        <color rgb="FF0070C0"/>
      </left>
      <right/>
      <top style="hair">
        <color rgb="FF0070C0"/>
      </top>
      <bottom style="medium">
        <color rgb="FF0070C0"/>
      </bottom>
      <diagonal/>
    </border>
    <border>
      <left/>
      <right style="medium">
        <color rgb="FF0070C0"/>
      </right>
      <top style="medium">
        <color rgb="FF0070C0"/>
      </top>
      <bottom style="hair">
        <color rgb="FF0070C0"/>
      </bottom>
      <diagonal/>
    </border>
    <border>
      <left/>
      <right style="medium">
        <color rgb="FF0070C0"/>
      </right>
      <top style="hair">
        <color rgb="FF0070C0"/>
      </top>
      <bottom style="medium">
        <color rgb="FF0070C0"/>
      </bottom>
      <diagonal/>
    </border>
    <border>
      <left style="medium">
        <color rgb="FF0070C0"/>
      </left>
      <right/>
      <top style="hair">
        <color rgb="FF0070C0"/>
      </top>
      <bottom style="hair">
        <color rgb="FF0070C0"/>
      </bottom>
      <diagonal/>
    </border>
    <border>
      <left/>
      <right style="medium">
        <color rgb="FF0070C0"/>
      </right>
      <top style="hair">
        <color rgb="FF0070C0"/>
      </top>
      <bottom style="hair">
        <color rgb="FF0070C0"/>
      </bottom>
      <diagonal/>
    </border>
    <border>
      <left style="medium">
        <color rgb="FF0070C0"/>
      </left>
      <right/>
      <top style="hair">
        <color rgb="FF0070C0"/>
      </top>
      <bottom/>
      <diagonal/>
    </border>
    <border>
      <left/>
      <right style="medium">
        <color rgb="FF0070C0"/>
      </right>
      <top style="hair">
        <color rgb="FF0070C0"/>
      </top>
      <bottom/>
      <diagonal/>
    </border>
    <border>
      <left/>
      <right style="medium">
        <color rgb="FF0070C0"/>
      </right>
      <top/>
      <bottom/>
      <diagonal/>
    </border>
    <border>
      <left style="medium">
        <color theme="4" tint="-0.24994659260841701"/>
      </left>
      <right/>
      <top/>
      <bottom style="hair">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theme="4" tint="-0.24994659260841701"/>
      </left>
      <right style="thin">
        <color theme="3"/>
      </right>
      <top/>
      <bottom style="hair">
        <color theme="4" tint="-0.24994659260841701"/>
      </bottom>
      <diagonal/>
    </border>
    <border>
      <left style="thin">
        <color theme="3"/>
      </left>
      <right style="hair">
        <color theme="4" tint="-0.24994659260841701"/>
      </right>
      <top style="hair">
        <color theme="3"/>
      </top>
      <bottom style="hair">
        <color theme="3"/>
      </bottom>
      <diagonal/>
    </border>
    <border>
      <left style="hair">
        <color theme="4" tint="-0.24994659260841701"/>
      </left>
      <right style="hair">
        <color theme="4" tint="-0.24994659260841701"/>
      </right>
      <top style="hair">
        <color theme="3"/>
      </top>
      <bottom style="hair">
        <color theme="3"/>
      </bottom>
      <diagonal/>
    </border>
    <border>
      <left style="hair">
        <color theme="4" tint="-0.24994659260841701"/>
      </left>
      <right style="medium">
        <color theme="4" tint="-0.24994659260841701"/>
      </right>
      <top style="hair">
        <color theme="3"/>
      </top>
      <bottom style="hair">
        <color theme="3"/>
      </bottom>
      <diagonal/>
    </border>
    <border>
      <left style="medium">
        <color rgb="FF002060"/>
      </left>
      <right style="medium">
        <color rgb="FF002060"/>
      </right>
      <top style="medium">
        <color rgb="FF002060"/>
      </top>
      <bottom style="medium">
        <color rgb="FF002060"/>
      </bottom>
      <diagonal/>
    </border>
    <border>
      <left style="medium">
        <color theme="4" tint="-0.24994659260841701"/>
      </left>
      <right style="thin">
        <color theme="0"/>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medium">
        <color theme="4" tint="-0.24994659260841701"/>
      </left>
      <right style="hair">
        <color rgb="FF366092"/>
      </right>
      <top/>
      <bottom style="hair">
        <color theme="4" tint="-0.24994659260841701"/>
      </bottom>
      <diagonal/>
    </border>
    <border>
      <left style="hair">
        <color rgb="FF366092"/>
      </left>
      <right style="medium">
        <color theme="4" tint="-0.24994659260841701"/>
      </right>
      <top/>
      <bottom style="hair">
        <color theme="4" tint="-0.24994659260841701"/>
      </bottom>
      <diagonal/>
    </border>
    <border>
      <left style="medium">
        <color theme="4" tint="-0.24994659260841701"/>
      </left>
      <right style="hair">
        <color rgb="FF366092"/>
      </right>
      <top style="hair">
        <color theme="4" tint="-0.24994659260841701"/>
      </top>
      <bottom style="hair">
        <color theme="4" tint="-0.24994659260841701"/>
      </bottom>
      <diagonal/>
    </border>
    <border>
      <left style="hair">
        <color rgb="FF366092"/>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rgb="FF366092"/>
      </right>
      <top style="hair">
        <color rgb="FF003366"/>
      </top>
      <bottom style="hair">
        <color rgb="FF003366"/>
      </bottom>
      <diagonal/>
    </border>
    <border>
      <left style="hair">
        <color rgb="FF366092"/>
      </left>
      <right style="medium">
        <color theme="4" tint="-0.24994659260841701"/>
      </right>
      <top style="hair">
        <color rgb="FF003366"/>
      </top>
      <bottom style="hair">
        <color rgb="FF003366"/>
      </bottom>
      <diagonal/>
    </border>
    <border>
      <left style="medium">
        <color theme="4" tint="-0.24994659260841701"/>
      </left>
      <right style="hair">
        <color rgb="FF366092"/>
      </right>
      <top style="hair">
        <color rgb="FF003366"/>
      </top>
      <bottom/>
      <diagonal/>
    </border>
    <border>
      <left style="hair">
        <color rgb="FF366092"/>
      </left>
      <right style="medium">
        <color theme="4" tint="-0.24994659260841701"/>
      </right>
      <top style="hair">
        <color rgb="FF003366"/>
      </top>
      <bottom/>
      <diagonal/>
    </border>
    <border>
      <left style="medium">
        <color theme="4" tint="-0.24994659260841701"/>
      </left>
      <right style="hair">
        <color rgb="FF366092"/>
      </right>
      <top style="medium">
        <color theme="4" tint="-0.24994659260841701"/>
      </top>
      <bottom/>
      <diagonal/>
    </border>
    <border>
      <left style="hair">
        <color rgb="FF366092"/>
      </left>
      <right style="medium">
        <color theme="4" tint="-0.24994659260841701"/>
      </right>
      <top style="medium">
        <color theme="4" tint="-0.24994659260841701"/>
      </top>
      <bottom/>
      <diagonal/>
    </border>
    <border>
      <left style="medium">
        <color theme="4" tint="-0.24994659260841701"/>
      </left>
      <right style="hair">
        <color rgb="FF366092"/>
      </right>
      <top/>
      <bottom/>
      <diagonal/>
    </border>
    <border>
      <left style="hair">
        <color rgb="FF366092"/>
      </left>
      <right style="medium">
        <color theme="4" tint="-0.24994659260841701"/>
      </right>
      <top/>
      <bottom/>
      <diagonal/>
    </border>
    <border>
      <left style="medium">
        <color theme="4" tint="-0.24994659260841701"/>
      </left>
      <right style="hair">
        <color rgb="FF366092"/>
      </right>
      <top style="hair">
        <color rgb="FF396497"/>
      </top>
      <bottom style="hair">
        <color theme="4" tint="-0.24994659260841701"/>
      </bottom>
      <diagonal/>
    </border>
    <border>
      <left style="hair">
        <color rgb="FF366092"/>
      </left>
      <right style="medium">
        <color theme="4" tint="-0.24994659260841701"/>
      </right>
      <top style="hair">
        <color rgb="FF396497"/>
      </top>
      <bottom style="hair">
        <color theme="4" tint="-0.24994659260841701"/>
      </bottom>
      <diagonal/>
    </border>
    <border>
      <left style="medium">
        <color theme="4" tint="-0.24994659260841701"/>
      </left>
      <right style="hair">
        <color rgb="FF366092"/>
      </right>
      <top/>
      <bottom style="hair">
        <color rgb="FF366092"/>
      </bottom>
      <diagonal/>
    </border>
    <border>
      <left style="hair">
        <color rgb="FF366092"/>
      </left>
      <right style="medium">
        <color theme="4" tint="-0.24994659260841701"/>
      </right>
      <top/>
      <bottom style="hair">
        <color rgb="FF366092"/>
      </bottom>
      <diagonal/>
    </border>
    <border>
      <left style="medium">
        <color theme="4" tint="-0.24994659260841701"/>
      </left>
      <right style="hair">
        <color rgb="FF366092"/>
      </right>
      <top style="hair">
        <color theme="4" tint="-0.24994659260841701"/>
      </top>
      <bottom/>
      <diagonal/>
    </border>
    <border>
      <left style="hair">
        <color rgb="FF366092"/>
      </left>
      <right style="medium">
        <color theme="4" tint="-0.24994659260841701"/>
      </right>
      <top style="hair">
        <color theme="4" tint="-0.24994659260841701"/>
      </top>
      <bottom/>
      <diagonal/>
    </border>
    <border>
      <left style="medium">
        <color theme="4" tint="-0.24994659260841701"/>
      </left>
      <right style="hair">
        <color rgb="FF366092"/>
      </right>
      <top style="hair">
        <color rgb="FF366092"/>
      </top>
      <bottom/>
      <diagonal/>
    </border>
    <border>
      <left style="hair">
        <color rgb="FF366092"/>
      </left>
      <right style="medium">
        <color theme="4" tint="-0.24994659260841701"/>
      </right>
      <top style="hair">
        <color rgb="FF366092"/>
      </top>
      <bottom/>
      <diagonal/>
    </border>
    <border>
      <left style="medium">
        <color theme="4" tint="-0.24994659260841701"/>
      </left>
      <right style="hair">
        <color rgb="FF366092"/>
      </right>
      <top/>
      <bottom style="medium">
        <color theme="4" tint="-0.24994659260841701"/>
      </bottom>
      <diagonal/>
    </border>
    <border>
      <left style="hair">
        <color rgb="FF366092"/>
      </left>
      <right style="medium">
        <color theme="4" tint="-0.24994659260841701"/>
      </right>
      <top/>
      <bottom style="medium">
        <color theme="4" tint="-0.24994659260841701"/>
      </bottom>
      <diagonal/>
    </border>
    <border>
      <left style="medium">
        <color theme="4" tint="-0.24994659260841701"/>
      </left>
      <right style="hair">
        <color rgb="FF366092"/>
      </right>
      <top style="hair">
        <color rgb="FF366092"/>
      </top>
      <bottom style="hair">
        <color rgb="FF366092"/>
      </bottom>
      <diagonal/>
    </border>
    <border>
      <left style="hair">
        <color rgb="FF366092"/>
      </left>
      <right style="medium">
        <color theme="4" tint="-0.24994659260841701"/>
      </right>
      <top style="hair">
        <color rgb="FF366092"/>
      </top>
      <bottom style="hair">
        <color rgb="FF366092"/>
      </bottom>
      <diagonal/>
    </border>
    <border>
      <left style="medium">
        <color theme="4" tint="-0.24994659260841701"/>
      </left>
      <right style="hair">
        <color rgb="FF366092"/>
      </right>
      <top style="medium">
        <color theme="4" tint="-0.24994659260841701"/>
      </top>
      <bottom style="hair">
        <color rgb="FF366092"/>
      </bottom>
      <diagonal/>
    </border>
    <border>
      <left style="hair">
        <color rgb="FF366092"/>
      </left>
      <right style="medium">
        <color theme="4" tint="-0.24994659260841701"/>
      </right>
      <top style="medium">
        <color theme="4" tint="-0.24994659260841701"/>
      </top>
      <bottom style="hair">
        <color rgb="FF366092"/>
      </bottom>
      <diagonal/>
    </border>
    <border>
      <left style="medium">
        <color theme="4" tint="-0.24994659260841701"/>
      </left>
      <right style="hair">
        <color rgb="FF366092"/>
      </right>
      <top style="hair">
        <color theme="4" tint="-0.24994659260841701"/>
      </top>
      <bottom style="medium">
        <color theme="4" tint="-0.24994659260841701"/>
      </bottom>
      <diagonal/>
    </border>
    <border>
      <left style="hair">
        <color rgb="FF366092"/>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rgb="FF366092"/>
      </right>
      <top style="medium">
        <color rgb="FF366092"/>
      </top>
      <bottom style="hair">
        <color rgb="FF366092"/>
      </bottom>
      <diagonal/>
    </border>
    <border>
      <left style="hair">
        <color rgb="FF366092"/>
      </left>
      <right style="medium">
        <color theme="4" tint="-0.24994659260841701"/>
      </right>
      <top style="medium">
        <color rgb="FF366092"/>
      </top>
      <bottom style="hair">
        <color rgb="FF366092"/>
      </bottom>
      <diagonal/>
    </border>
    <border>
      <left style="medium">
        <color theme="4" tint="-0.24994659260841701"/>
      </left>
      <right style="hair">
        <color rgb="FF366092"/>
      </right>
      <top style="hair">
        <color rgb="FF366092"/>
      </top>
      <bottom style="medium">
        <color theme="4" tint="-0.24994659260841701"/>
      </bottom>
      <diagonal/>
    </border>
    <border>
      <left style="hair">
        <color rgb="FF366092"/>
      </left>
      <right style="medium">
        <color theme="4" tint="-0.24994659260841701"/>
      </right>
      <top style="hair">
        <color rgb="FF366092"/>
      </top>
      <bottom style="medium">
        <color theme="4" tint="-0.24994659260841701"/>
      </bottom>
      <diagonal/>
    </border>
    <border>
      <left style="medium">
        <color theme="4" tint="-0.24994659260841701"/>
      </left>
      <right style="hair">
        <color rgb="FF366092"/>
      </right>
      <top style="medium">
        <color theme="4" tint="-0.24994659260841701"/>
      </top>
      <bottom style="hair">
        <color theme="4" tint="-0.24994659260841701"/>
      </bottom>
      <diagonal/>
    </border>
    <border>
      <left style="hair">
        <color rgb="FF366092"/>
      </left>
      <right style="medium">
        <color theme="4" tint="-0.24994659260841701"/>
      </right>
      <top style="medium">
        <color theme="4" tint="-0.24994659260841701"/>
      </top>
      <bottom style="hair">
        <color theme="4"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4" tint="-0.24994659260841701"/>
      </left>
      <right style="hair">
        <color rgb="FF0070C0"/>
      </right>
      <top style="thin">
        <color theme="0" tint="-0.14996795556505021"/>
      </top>
      <bottom style="hair">
        <color rgb="FF366092"/>
      </bottom>
      <diagonal/>
    </border>
    <border>
      <left style="hair">
        <color rgb="FF0070C0"/>
      </left>
      <right style="medium">
        <color theme="4" tint="-0.24994659260841701"/>
      </right>
      <top style="thin">
        <color theme="0" tint="-0.14996795556505021"/>
      </top>
      <bottom style="hair">
        <color rgb="FF366092"/>
      </bottom>
      <diagonal/>
    </border>
    <border>
      <left style="medium">
        <color theme="4" tint="-0.24994659260841701"/>
      </left>
      <right style="hair">
        <color rgb="FF0070C0"/>
      </right>
      <top style="hair">
        <color rgb="FF366092"/>
      </top>
      <bottom style="hair">
        <color rgb="FF366092"/>
      </bottom>
      <diagonal/>
    </border>
    <border>
      <left style="hair">
        <color rgb="FF0070C0"/>
      </left>
      <right style="medium">
        <color theme="4" tint="-0.24994659260841701"/>
      </right>
      <top style="hair">
        <color rgb="FF366092"/>
      </top>
      <bottom style="hair">
        <color rgb="FF366092"/>
      </bottom>
      <diagonal/>
    </border>
    <border>
      <left style="medium">
        <color theme="4" tint="-0.24994659260841701"/>
      </left>
      <right style="hair">
        <color rgb="FF0070C0"/>
      </right>
      <top style="thin">
        <color theme="0" tint="-0.14996795556505021"/>
      </top>
      <bottom style="medium">
        <color theme="4" tint="-0.24994659260841701"/>
      </bottom>
      <diagonal/>
    </border>
    <border>
      <left style="hair">
        <color rgb="FF0070C0"/>
      </left>
      <right style="medium">
        <color theme="4" tint="-0.24994659260841701"/>
      </right>
      <top style="thin">
        <color theme="0" tint="-0.14996795556505021"/>
      </top>
      <bottom style="medium">
        <color theme="4" tint="-0.24994659260841701"/>
      </bottom>
      <diagonal/>
    </border>
    <border>
      <left style="medium">
        <color theme="4" tint="-0.24994659260841701"/>
      </left>
      <right style="hair">
        <color rgb="FF0070C0"/>
      </right>
      <top style="medium">
        <color theme="4" tint="-0.24994659260841701"/>
      </top>
      <bottom/>
      <diagonal/>
    </border>
    <border>
      <left style="hair">
        <color rgb="FF0070C0"/>
      </left>
      <right style="medium">
        <color theme="4" tint="-0.24994659260841701"/>
      </right>
      <top style="medium">
        <color theme="4" tint="-0.24994659260841701"/>
      </top>
      <bottom/>
      <diagonal/>
    </border>
    <border>
      <left style="medium">
        <color theme="4" tint="-0.24994659260841701"/>
      </left>
      <right style="hair">
        <color rgb="FF0070C0"/>
      </right>
      <top/>
      <bottom/>
      <diagonal/>
    </border>
    <border>
      <left style="hair">
        <color rgb="FF0070C0"/>
      </left>
      <right style="medium">
        <color theme="4" tint="-0.24994659260841701"/>
      </right>
      <top/>
      <bottom/>
      <diagonal/>
    </border>
    <border>
      <left style="medium">
        <color theme="4" tint="-0.24994659260841701"/>
      </left>
      <right style="hair">
        <color rgb="FF0070C0"/>
      </right>
      <top style="hair">
        <color theme="4" tint="-0.24994659260841701"/>
      </top>
      <bottom style="hair">
        <color theme="4" tint="-0.24994659260841701"/>
      </bottom>
      <diagonal/>
    </border>
    <border>
      <left style="hair">
        <color rgb="FF0070C0"/>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rgb="FF0070C0"/>
      </right>
      <top/>
      <bottom style="medium">
        <color theme="4" tint="-0.24994659260841701"/>
      </bottom>
      <diagonal/>
    </border>
    <border>
      <left style="hair">
        <color rgb="FF0070C0"/>
      </left>
      <right style="medium">
        <color theme="4" tint="-0.24994659260841701"/>
      </right>
      <top/>
      <bottom style="medium">
        <color theme="4" tint="-0.24994659260841701"/>
      </bottom>
      <diagonal/>
    </border>
    <border>
      <left style="medium">
        <color theme="4" tint="-0.24994659260841701"/>
      </left>
      <right style="hair">
        <color rgb="FF0070C0"/>
      </right>
      <top/>
      <bottom style="hair">
        <color theme="4" tint="-0.24994659260841701"/>
      </bottom>
      <diagonal/>
    </border>
    <border>
      <left style="hair">
        <color rgb="FF0070C0"/>
      </left>
      <right style="medium">
        <color theme="4" tint="-0.24994659260841701"/>
      </right>
      <top/>
      <bottom style="hair">
        <color theme="4" tint="-0.24994659260841701"/>
      </bottom>
      <diagonal/>
    </border>
    <border>
      <left style="medium">
        <color theme="4" tint="-0.24994659260841701"/>
      </left>
      <right style="hair">
        <color rgb="FF0070C0"/>
      </right>
      <top style="hair">
        <color theme="4" tint="-0.24994659260841701"/>
      </top>
      <bottom/>
      <diagonal/>
    </border>
    <border>
      <left style="hair">
        <color rgb="FF0070C0"/>
      </left>
      <right style="medium">
        <color theme="4" tint="-0.24994659260841701"/>
      </right>
      <top style="hair">
        <color theme="4" tint="-0.24994659260841701"/>
      </top>
      <bottom/>
      <diagonal/>
    </border>
    <border>
      <left style="medium">
        <color theme="4" tint="-0.24994659260841701"/>
      </left>
      <right style="hair">
        <color rgb="FF0070C0"/>
      </right>
      <top style="medium">
        <color theme="4" tint="-0.24994659260841701"/>
      </top>
      <bottom style="hair">
        <color theme="4" tint="-0.24994659260841701"/>
      </bottom>
      <diagonal/>
    </border>
    <border>
      <left style="hair">
        <color rgb="FF0070C0"/>
      </left>
      <right style="medium">
        <color theme="4" tint="-0.24994659260841701"/>
      </right>
      <top style="medium">
        <color theme="4" tint="-0.24994659260841701"/>
      </top>
      <bottom style="hair">
        <color theme="4" tint="-0.24994659260841701"/>
      </bottom>
      <diagonal/>
    </border>
    <border>
      <left style="medium">
        <color theme="4" tint="-0.24994659260841701"/>
      </left>
      <right style="hair">
        <color rgb="FF0070C0"/>
      </right>
      <top style="medium">
        <color theme="4" tint="-0.24994659260841701"/>
      </top>
      <bottom style="hair">
        <color rgb="FF366092"/>
      </bottom>
      <diagonal/>
    </border>
    <border>
      <left style="hair">
        <color rgb="FF0070C0"/>
      </left>
      <right style="medium">
        <color theme="4" tint="-0.24994659260841701"/>
      </right>
      <top style="medium">
        <color theme="4" tint="-0.24994659260841701"/>
      </top>
      <bottom style="hair">
        <color rgb="FF366092"/>
      </bottom>
      <diagonal/>
    </border>
    <border>
      <left style="medium">
        <color theme="4" tint="-0.24994659260841701"/>
      </left>
      <right style="hair">
        <color rgb="FF0070C0"/>
      </right>
      <top style="hair">
        <color rgb="FF366092"/>
      </top>
      <bottom style="medium">
        <color theme="4" tint="-0.24994659260841701"/>
      </bottom>
      <diagonal/>
    </border>
    <border>
      <left style="hair">
        <color rgb="FF0070C0"/>
      </left>
      <right style="medium">
        <color theme="4" tint="-0.24994659260841701"/>
      </right>
      <top style="hair">
        <color rgb="FF366092"/>
      </top>
      <bottom style="medium">
        <color theme="4" tint="-0.24994659260841701"/>
      </bottom>
      <diagonal/>
    </border>
    <border>
      <left style="medium">
        <color theme="4" tint="-0.24994659260841701"/>
      </left>
      <right style="hair">
        <color rgb="FF0070C0"/>
      </right>
      <top style="hair">
        <color theme="4" tint="-0.24994659260841701"/>
      </top>
      <bottom style="medium">
        <color theme="4" tint="-0.24994659260841701"/>
      </bottom>
      <diagonal/>
    </border>
    <border>
      <left style="hair">
        <color rgb="FF0070C0"/>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rgb="FF0070C0"/>
      </right>
      <top style="medium">
        <color rgb="FF366092"/>
      </top>
      <bottom style="hair">
        <color rgb="FF366092"/>
      </bottom>
      <diagonal/>
    </border>
    <border>
      <left style="hair">
        <color rgb="FF0070C0"/>
      </left>
      <right style="medium">
        <color theme="4" tint="-0.24994659260841701"/>
      </right>
      <top style="medium">
        <color rgb="FF366092"/>
      </top>
      <bottom style="hair">
        <color rgb="FF366092"/>
      </bottom>
      <diagonal/>
    </border>
    <border>
      <left style="medium">
        <color theme="4" tint="-0.24994659260841701"/>
      </left>
      <right style="hair">
        <color theme="4" tint="-0.24994659260841701"/>
      </right>
      <top/>
      <bottom style="hair">
        <color rgb="FF366092"/>
      </bottom>
      <diagonal/>
    </border>
    <border>
      <left style="hair">
        <color theme="4" tint="-0.24994659260841701"/>
      </left>
      <right style="medium">
        <color theme="4" tint="-0.24994659260841701"/>
      </right>
      <top/>
      <bottom style="hair">
        <color rgb="FF366092"/>
      </bottom>
      <diagonal/>
    </border>
    <border>
      <left style="medium">
        <color theme="4" tint="-0.24994659260841701"/>
      </left>
      <right style="hair">
        <color theme="4" tint="-0.24994659260841701"/>
      </right>
      <top style="hair">
        <color rgb="FF366092"/>
      </top>
      <bottom style="hair">
        <color rgb="FF366092"/>
      </bottom>
      <diagonal/>
    </border>
    <border>
      <left style="hair">
        <color theme="4" tint="-0.24994659260841701"/>
      </left>
      <right style="medium">
        <color theme="4" tint="-0.24994659260841701"/>
      </right>
      <top style="hair">
        <color rgb="FF366092"/>
      </top>
      <bottom style="hair">
        <color rgb="FF366092"/>
      </bottom>
      <diagonal/>
    </border>
    <border>
      <left style="medium">
        <color theme="4" tint="-0.24994659260841701"/>
      </left>
      <right style="hair">
        <color theme="4" tint="-0.24994659260841701"/>
      </right>
      <top style="hair">
        <color rgb="FF366092"/>
      </top>
      <bottom style="medium">
        <color theme="4" tint="-0.24994659260841701"/>
      </bottom>
      <diagonal/>
    </border>
    <border>
      <left style="hair">
        <color theme="4" tint="-0.24994659260841701"/>
      </left>
      <right style="medium">
        <color theme="4" tint="-0.24994659260841701"/>
      </right>
      <top style="hair">
        <color rgb="FF366092"/>
      </top>
      <bottom style="medium">
        <color theme="4" tint="-0.24994659260841701"/>
      </bottom>
      <diagonal/>
    </border>
    <border>
      <left style="medium">
        <color theme="4" tint="-0.24994659260841701"/>
      </left>
      <right style="hair">
        <color theme="4" tint="-0.24994659260841701"/>
      </right>
      <top style="medium">
        <color theme="4" tint="-0.24994659260841701"/>
      </top>
      <bottom style="hair">
        <color rgb="FF366092"/>
      </bottom>
      <diagonal/>
    </border>
    <border>
      <left style="hair">
        <color theme="4" tint="-0.24994659260841701"/>
      </left>
      <right style="medium">
        <color theme="4" tint="-0.24994659260841701"/>
      </right>
      <top style="medium">
        <color theme="4" tint="-0.24994659260841701"/>
      </top>
      <bottom style="hair">
        <color rgb="FF366092"/>
      </bottom>
      <diagonal/>
    </border>
    <border>
      <left style="medium">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medium">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style="thin">
        <color indexed="9"/>
      </top>
      <bottom style="hair">
        <color theme="4" tint="-0.24994659260841701"/>
      </bottom>
      <diagonal/>
    </border>
    <border>
      <left style="medium">
        <color theme="4" tint="-0.24994659260841701"/>
      </left>
      <right style="hair">
        <color theme="4" tint="-0.24994659260841701"/>
      </right>
      <top style="thin">
        <color theme="4" tint="-0.24994659260841701"/>
      </top>
      <bottom style="hair">
        <color theme="4" tint="-0.24994659260841701"/>
      </bottom>
      <diagonal/>
    </border>
    <border>
      <left style="hair">
        <color theme="4" tint="-0.24994659260841701"/>
      </left>
      <right style="medium">
        <color theme="4" tint="-0.24994659260841701"/>
      </right>
      <top style="thin">
        <color theme="4" tint="-0.24994659260841701"/>
      </top>
      <bottom style="hair">
        <color theme="4" tint="-0.24994659260841701"/>
      </bottom>
      <diagonal/>
    </border>
  </borders>
  <cellStyleXfs count="3">
    <xf numFmtId="0" fontId="0" fillId="0" borderId="0"/>
    <xf numFmtId="9" fontId="23" fillId="0" borderId="0" applyFont="0" applyFill="0" applyBorder="0" applyAlignment="0" applyProtection="0"/>
    <xf numFmtId="0" fontId="25" fillId="0" borderId="188" applyNumberFormat="0" applyFill="0" applyAlignment="0" applyProtection="0"/>
  </cellStyleXfs>
  <cellXfs count="946">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3" fillId="3" borderId="5" xfId="0" applyFont="1" applyFill="1" applyBorder="1" applyAlignment="1">
      <alignment vertical="center"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0" xfId="0" applyFont="1" applyFill="1" applyAlignment="1">
      <alignment horizontal="left" vertical="center" wrapText="1"/>
    </xf>
    <xf numFmtId="0" fontId="1" fillId="4" borderId="16" xfId="0" applyFont="1" applyFill="1" applyBorder="1" applyAlignment="1">
      <alignment horizontal="center" vertical="center" wrapText="1"/>
    </xf>
    <xf numFmtId="0" fontId="7" fillId="5" borderId="20" xfId="0" applyFont="1" applyFill="1" applyBorder="1" applyAlignment="1">
      <alignment horizontal="center" vertical="center"/>
    </xf>
    <xf numFmtId="0" fontId="7" fillId="5" borderId="21" xfId="0" applyFont="1" applyFill="1" applyBorder="1" applyAlignment="1">
      <alignment horizontal="center" vertical="center"/>
    </xf>
    <xf numFmtId="0" fontId="3" fillId="3" borderId="25" xfId="0" applyFont="1" applyFill="1" applyBorder="1" applyAlignment="1">
      <alignment vertical="center" wrapText="1"/>
    </xf>
    <xf numFmtId="0" fontId="8" fillId="2" borderId="1" xfId="0" applyFont="1" applyFill="1" applyBorder="1" applyAlignment="1">
      <alignment horizontal="center" vertical="center"/>
    </xf>
    <xf numFmtId="0" fontId="3" fillId="3" borderId="29" xfId="0" applyFont="1" applyFill="1" applyBorder="1" applyAlignment="1">
      <alignment vertical="center" wrapText="1"/>
    </xf>
    <xf numFmtId="0" fontId="3" fillId="3" borderId="3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2" xfId="0" applyFont="1" applyFill="1" applyBorder="1" applyAlignment="1">
      <alignment vertical="center" wrapText="1"/>
    </xf>
    <xf numFmtId="0" fontId="8" fillId="0" borderId="36" xfId="0" applyFont="1" applyBorder="1" applyAlignment="1">
      <alignment horizontal="center" vertical="center"/>
    </xf>
    <xf numFmtId="0" fontId="3" fillId="3" borderId="3" xfId="0" applyFont="1" applyFill="1" applyBorder="1" applyAlignment="1">
      <alignment vertical="center" wrapText="1"/>
    </xf>
    <xf numFmtId="0" fontId="3" fillId="3" borderId="13" xfId="0" applyFont="1" applyFill="1" applyBorder="1" applyAlignment="1">
      <alignment vertical="center" wrapText="1"/>
    </xf>
    <xf numFmtId="0" fontId="3" fillId="3" borderId="29" xfId="0" applyFont="1" applyFill="1" applyBorder="1" applyAlignment="1">
      <alignment horizontal="center" vertical="center" wrapText="1"/>
    </xf>
    <xf numFmtId="0" fontId="10" fillId="5" borderId="20"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5" xfId="0" applyFont="1" applyFill="1" applyBorder="1" applyAlignment="1">
      <alignment wrapText="1"/>
    </xf>
    <xf numFmtId="0" fontId="3" fillId="3" borderId="29" xfId="0" applyFont="1" applyFill="1" applyBorder="1" applyAlignment="1">
      <alignment wrapText="1"/>
    </xf>
    <xf numFmtId="0" fontId="9" fillId="3" borderId="12" xfId="0" applyFont="1" applyFill="1" applyBorder="1" applyAlignment="1">
      <alignment vertical="center" wrapText="1"/>
    </xf>
    <xf numFmtId="0" fontId="9" fillId="3" borderId="9" xfId="0" applyFont="1" applyFill="1" applyBorder="1" applyAlignment="1">
      <alignment horizontal="center" vertical="center" wrapText="1"/>
    </xf>
    <xf numFmtId="0" fontId="9" fillId="3" borderId="34" xfId="0" applyFont="1" applyFill="1" applyBorder="1" applyAlignment="1">
      <alignment vertical="center" wrapText="1"/>
    </xf>
    <xf numFmtId="0" fontId="9" fillId="3" borderId="45"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3" xfId="0" applyFont="1" applyFill="1" applyBorder="1" applyAlignment="1">
      <alignment vertical="center" wrapText="1"/>
    </xf>
    <xf numFmtId="0" fontId="9" fillId="3" borderId="32"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7"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3" fillId="3" borderId="1" xfId="0" applyFont="1" applyFill="1" applyBorder="1" applyAlignment="1">
      <alignment horizontal="left" vertical="center" wrapText="1"/>
    </xf>
    <xf numFmtId="0" fontId="7" fillId="5" borderId="56" xfId="0" applyFont="1" applyFill="1" applyBorder="1" applyAlignment="1">
      <alignment horizontal="center" vertical="center"/>
    </xf>
    <xf numFmtId="0" fontId="14" fillId="3" borderId="0" xfId="0" applyFont="1" applyFill="1" applyAlignment="1">
      <alignment wrapText="1"/>
    </xf>
    <xf numFmtId="0" fontId="10" fillId="5" borderId="56" xfId="0" applyFont="1" applyFill="1" applyBorder="1" applyAlignment="1">
      <alignment horizontal="center" vertical="center"/>
    </xf>
    <xf numFmtId="0" fontId="1" fillId="4" borderId="59"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1" fillId="4" borderId="63" xfId="0" applyFont="1" applyFill="1" applyBorder="1" applyAlignment="1">
      <alignment horizontal="center" vertical="center" wrapText="1"/>
    </xf>
    <xf numFmtId="0" fontId="3" fillId="3" borderId="73" xfId="0" applyFont="1" applyFill="1" applyBorder="1" applyAlignment="1">
      <alignment vertical="center" wrapText="1"/>
    </xf>
    <xf numFmtId="0" fontId="3" fillId="3" borderId="7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0" fillId="5" borderId="75" xfId="0" applyFont="1" applyFill="1" applyBorder="1" applyAlignment="1">
      <alignment horizontal="center" vertical="center"/>
    </xf>
    <xf numFmtId="0" fontId="1" fillId="4" borderId="44" xfId="0" applyFont="1" applyFill="1" applyBorder="1" applyAlignment="1">
      <alignment horizontal="center" vertical="center" wrapText="1"/>
    </xf>
    <xf numFmtId="0" fontId="3" fillId="3" borderId="4" xfId="0" applyFont="1" applyFill="1" applyBorder="1" applyAlignment="1">
      <alignment vertical="center" wrapText="1"/>
    </xf>
    <xf numFmtId="0" fontId="9" fillId="3" borderId="77"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9" fillId="3" borderId="3" xfId="0" applyFont="1" applyFill="1" applyBorder="1" applyAlignment="1">
      <alignment vertical="center" wrapText="1"/>
    </xf>
    <xf numFmtId="0" fontId="3" fillId="3" borderId="79" xfId="0" applyFont="1" applyFill="1" applyBorder="1" applyAlignment="1">
      <alignment horizontal="center" vertical="center" wrapText="1"/>
    </xf>
    <xf numFmtId="0" fontId="15" fillId="3" borderId="0" xfId="0" applyFont="1" applyFill="1" applyAlignment="1">
      <alignment horizontal="left" vertical="center" wrapText="1"/>
    </xf>
    <xf numFmtId="0" fontId="3" fillId="3" borderId="82" xfId="0" applyFont="1" applyFill="1" applyBorder="1" applyAlignment="1">
      <alignmen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3" xfId="0" applyFont="1" applyFill="1" applyBorder="1" applyAlignment="1">
      <alignment horizontal="left" vertical="center" wrapText="1"/>
    </xf>
    <xf numFmtId="0" fontId="9" fillId="3" borderId="29" xfId="0" applyFont="1" applyFill="1" applyBorder="1" applyAlignment="1">
      <alignment vertical="center" wrapText="1"/>
    </xf>
    <xf numFmtId="0" fontId="9" fillId="3" borderId="1" xfId="0" applyFont="1" applyFill="1" applyBorder="1" applyAlignment="1">
      <alignment horizontal="left" vertical="center" wrapText="1"/>
    </xf>
    <xf numFmtId="0" fontId="9" fillId="3" borderId="5" xfId="0" applyFont="1" applyFill="1" applyBorder="1" applyAlignment="1">
      <alignment vertical="center" wrapText="1"/>
    </xf>
    <xf numFmtId="0" fontId="6" fillId="3" borderId="51" xfId="0" applyFont="1" applyFill="1" applyBorder="1" applyAlignment="1">
      <alignment horizontal="center" vertical="center" wrapText="1"/>
    </xf>
    <xf numFmtId="0" fontId="9" fillId="3" borderId="73" xfId="0" applyFont="1" applyFill="1" applyBorder="1" applyAlignment="1">
      <alignment horizontal="left" vertical="center" wrapText="1"/>
    </xf>
    <xf numFmtId="0" fontId="9" fillId="3" borderId="74"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2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9" fillId="3" borderId="25" xfId="0" applyFont="1" applyFill="1" applyBorder="1" applyAlignment="1">
      <alignment vertical="center" wrapText="1"/>
    </xf>
    <xf numFmtId="0" fontId="16" fillId="3" borderId="5" xfId="0" applyFont="1" applyFill="1" applyBorder="1" applyAlignment="1">
      <alignment horizontal="center" vertical="center" wrapText="1"/>
    </xf>
    <xf numFmtId="0" fontId="9" fillId="3" borderId="23" xfId="0" applyFont="1" applyFill="1" applyBorder="1" applyAlignment="1">
      <alignment vertical="center" wrapText="1"/>
    </xf>
    <xf numFmtId="0" fontId="3" fillId="3" borderId="4" xfId="0" quotePrefix="1" applyFont="1" applyFill="1" applyBorder="1" applyAlignment="1">
      <alignment vertical="center" wrapText="1"/>
    </xf>
    <xf numFmtId="0" fontId="9" fillId="3" borderId="5" xfId="0" quotePrefix="1" applyFont="1" applyFill="1" applyBorder="1" applyAlignment="1">
      <alignment vertical="center" wrapText="1"/>
    </xf>
    <xf numFmtId="0" fontId="9" fillId="3" borderId="13" xfId="0" applyFont="1" applyFill="1" applyBorder="1" applyAlignment="1">
      <alignment vertical="center" wrapText="1"/>
    </xf>
    <xf numFmtId="0" fontId="9" fillId="3" borderId="1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xf>
    <xf numFmtId="0" fontId="3" fillId="3" borderId="80" xfId="0" applyFont="1" applyFill="1" applyBorder="1" applyAlignment="1">
      <alignment vertical="center" wrapText="1"/>
    </xf>
    <xf numFmtId="0" fontId="9" fillId="3" borderId="36"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35" xfId="0" applyFont="1" applyFill="1" applyBorder="1" applyAlignment="1">
      <alignment vertical="center" wrapText="1"/>
    </xf>
    <xf numFmtId="0" fontId="9" fillId="3" borderId="39" xfId="0" applyFont="1" applyFill="1" applyBorder="1" applyAlignment="1">
      <alignment horizontal="center" vertical="center" wrapText="1"/>
    </xf>
    <xf numFmtId="0" fontId="8" fillId="2" borderId="5" xfId="0" applyFont="1" applyFill="1" applyBorder="1" applyAlignment="1">
      <alignment horizontal="center" vertical="center"/>
    </xf>
    <xf numFmtId="0" fontId="9" fillId="3" borderId="8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 fillId="3" borderId="87" xfId="0" applyFont="1" applyFill="1" applyBorder="1" applyAlignment="1">
      <alignment vertical="center" wrapText="1"/>
    </xf>
    <xf numFmtId="0" fontId="9" fillId="3" borderId="82" xfId="0" applyFont="1" applyFill="1" applyBorder="1" applyAlignment="1">
      <alignment vertical="center" wrapText="1"/>
    </xf>
    <xf numFmtId="0" fontId="9" fillId="3" borderId="4" xfId="0" applyFont="1" applyFill="1" applyBorder="1" applyAlignment="1">
      <alignment vertical="center" wrapText="1"/>
    </xf>
    <xf numFmtId="0" fontId="9" fillId="3" borderId="5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1" xfId="0" applyFont="1" applyFill="1" applyBorder="1" applyAlignment="1">
      <alignment vertical="center" wrapText="1"/>
    </xf>
    <xf numFmtId="0" fontId="9" fillId="3" borderId="37" xfId="0" applyFont="1" applyFill="1" applyBorder="1" applyAlignment="1">
      <alignment horizontal="center" vertical="center" wrapText="1"/>
    </xf>
    <xf numFmtId="0" fontId="9" fillId="3" borderId="27" xfId="0" applyFont="1" applyFill="1" applyBorder="1" applyAlignment="1">
      <alignment vertical="center" wrapText="1"/>
    </xf>
    <xf numFmtId="0" fontId="9" fillId="3" borderId="79" xfId="0" applyFont="1" applyFill="1" applyBorder="1" applyAlignment="1">
      <alignment vertical="center" wrapText="1"/>
    </xf>
    <xf numFmtId="0" fontId="9" fillId="3" borderId="50"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5" fillId="3" borderId="4" xfId="0" applyFont="1" applyFill="1" applyBorder="1" applyAlignment="1">
      <alignment vertical="center" wrapText="1"/>
    </xf>
    <xf numFmtId="0" fontId="6" fillId="3" borderId="3" xfId="0" applyFont="1" applyFill="1" applyBorder="1" applyAlignment="1">
      <alignment vertical="center" wrapText="1"/>
    </xf>
    <xf numFmtId="0" fontId="5" fillId="3" borderId="3" xfId="0" applyFont="1" applyFill="1" applyBorder="1" applyAlignment="1">
      <alignment vertical="center" wrapText="1"/>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6" xfId="0" applyFont="1" applyFill="1" applyBorder="1" applyAlignment="1">
      <alignment vertical="center" wrapText="1"/>
    </xf>
    <xf numFmtId="0" fontId="9" fillId="3" borderId="80" xfId="0" quotePrefix="1" applyFont="1" applyFill="1" applyBorder="1" applyAlignment="1">
      <alignment vertical="center" wrapText="1"/>
    </xf>
    <xf numFmtId="0" fontId="9" fillId="3" borderId="76" xfId="0" applyFont="1" applyFill="1" applyBorder="1" applyAlignment="1">
      <alignment vertical="center" wrapText="1"/>
    </xf>
    <xf numFmtId="0" fontId="9" fillId="3" borderId="87" xfId="0" quotePrefix="1" applyFont="1" applyFill="1" applyBorder="1" applyAlignment="1">
      <alignment vertical="center" wrapText="1"/>
    </xf>
    <xf numFmtId="0" fontId="3" fillId="3" borderId="50"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89" xfId="0" applyFont="1" applyFill="1" applyBorder="1" applyAlignment="1">
      <alignment horizontal="center" vertical="center" wrapText="1"/>
    </xf>
    <xf numFmtId="0" fontId="9" fillId="3" borderId="79" xfId="0" applyFont="1" applyFill="1" applyBorder="1" applyAlignment="1">
      <alignment horizontal="left" vertical="center" wrapText="1"/>
    </xf>
    <xf numFmtId="0" fontId="9" fillId="3" borderId="4" xfId="0" quotePrefix="1" applyFont="1" applyFill="1" applyBorder="1" applyAlignment="1">
      <alignment horizontal="left" vertical="center" wrapText="1"/>
    </xf>
    <xf numFmtId="0" fontId="9" fillId="3" borderId="62" xfId="0" applyFont="1" applyFill="1" applyBorder="1" applyAlignment="1">
      <alignment vertical="center" wrapText="1"/>
    </xf>
    <xf numFmtId="0" fontId="9" fillId="3" borderId="61" xfId="0" applyFont="1" applyFill="1" applyBorder="1" applyAlignment="1">
      <alignment horizontal="center" vertical="center" wrapText="1"/>
    </xf>
    <xf numFmtId="0" fontId="9" fillId="3" borderId="62" xfId="0" applyFont="1" applyFill="1" applyBorder="1" applyAlignment="1">
      <alignment horizontal="center" vertical="center" wrapText="1"/>
    </xf>
    <xf numFmtId="0" fontId="9" fillId="3" borderId="4" xfId="0" quotePrefix="1" applyFont="1" applyFill="1" applyBorder="1" applyAlignment="1">
      <alignment vertical="center" wrapText="1"/>
    </xf>
    <xf numFmtId="0" fontId="9" fillId="3" borderId="1" xfId="0" applyFont="1" applyFill="1" applyBorder="1" applyAlignment="1">
      <alignment vertical="center"/>
    </xf>
    <xf numFmtId="0" fontId="5"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5" xfId="0" applyFont="1" applyFill="1" applyBorder="1" applyAlignment="1">
      <alignment horizontal="left" vertical="center" wrapText="1"/>
    </xf>
    <xf numFmtId="0" fontId="8" fillId="0" borderId="39" xfId="0" applyFont="1" applyBorder="1" applyAlignment="1">
      <alignment horizontal="center" vertical="center"/>
    </xf>
    <xf numFmtId="0" fontId="7" fillId="5" borderId="91" xfId="0" applyFont="1" applyFill="1" applyBorder="1" applyAlignment="1">
      <alignment horizontal="center" vertical="center"/>
    </xf>
    <xf numFmtId="0" fontId="12" fillId="5" borderId="92" xfId="0" applyFont="1" applyFill="1" applyBorder="1" applyAlignment="1">
      <alignment horizontal="left" vertical="center"/>
    </xf>
    <xf numFmtId="0" fontId="7" fillId="5" borderId="93" xfId="0" applyFont="1" applyFill="1" applyBorder="1" applyAlignment="1">
      <alignment horizontal="center" vertical="center"/>
    </xf>
    <xf numFmtId="0" fontId="7" fillId="5" borderId="94" xfId="0" applyFont="1" applyFill="1" applyBorder="1" applyAlignment="1">
      <alignment horizontal="center" vertical="center"/>
    </xf>
    <xf numFmtId="0" fontId="7" fillId="5" borderId="96" xfId="0" applyFont="1" applyFill="1" applyBorder="1" applyAlignment="1">
      <alignment horizontal="center" vertical="center"/>
    </xf>
    <xf numFmtId="0" fontId="1" fillId="4" borderId="97" xfId="0" applyFont="1" applyFill="1" applyBorder="1" applyAlignment="1">
      <alignment horizontal="center" vertical="center" wrapText="1"/>
    </xf>
    <xf numFmtId="0" fontId="1" fillId="4" borderId="98" xfId="0" applyFont="1" applyFill="1" applyBorder="1" applyAlignment="1">
      <alignment horizontal="center" vertical="center" wrapText="1"/>
    </xf>
    <xf numFmtId="9" fontId="1" fillId="4" borderId="98" xfId="0" applyNumberFormat="1" applyFont="1" applyFill="1" applyBorder="1" applyAlignment="1">
      <alignment horizontal="center" vertical="center" wrapText="1"/>
    </xf>
    <xf numFmtId="0" fontId="1" fillId="4" borderId="99" xfId="0" applyFont="1" applyFill="1" applyBorder="1" applyAlignment="1">
      <alignment horizontal="center" vertical="center" wrapText="1"/>
    </xf>
    <xf numFmtId="0" fontId="7" fillId="5" borderId="100" xfId="0" applyFont="1" applyFill="1" applyBorder="1" applyAlignment="1">
      <alignment horizontal="center" vertical="center"/>
    </xf>
    <xf numFmtId="0" fontId="12" fillId="5" borderId="101" xfId="0" applyFont="1" applyFill="1" applyBorder="1" applyAlignment="1">
      <alignment horizontal="left" vertical="center"/>
    </xf>
    <xf numFmtId="0" fontId="10" fillId="5" borderId="102" xfId="0" applyFont="1" applyFill="1" applyBorder="1" applyAlignment="1">
      <alignment horizontal="center" vertical="center"/>
    </xf>
    <xf numFmtId="0" fontId="10" fillId="5" borderId="103" xfId="0" applyFont="1" applyFill="1" applyBorder="1" applyAlignment="1">
      <alignment horizontal="center" vertical="center"/>
    </xf>
    <xf numFmtId="0" fontId="3" fillId="4" borderId="104" xfId="0" applyFont="1" applyFill="1" applyBorder="1" applyAlignment="1">
      <alignment wrapText="1"/>
    </xf>
    <xf numFmtId="0" fontId="7" fillId="5" borderId="90" xfId="0" applyFont="1" applyFill="1" applyBorder="1" applyAlignment="1">
      <alignment horizontal="center" vertical="center"/>
    </xf>
    <xf numFmtId="0" fontId="2" fillId="4" borderId="85" xfId="0" applyFont="1" applyFill="1" applyBorder="1" applyAlignment="1">
      <alignment wrapText="1"/>
    </xf>
    <xf numFmtId="0" fontId="1" fillId="4" borderId="105" xfId="0" applyFont="1" applyFill="1" applyBorder="1" applyAlignment="1">
      <alignment horizontal="center" vertical="center" wrapText="1"/>
    </xf>
    <xf numFmtId="0" fontId="1" fillId="4" borderId="106" xfId="0" applyFont="1" applyFill="1" applyBorder="1" applyAlignment="1">
      <alignment horizontal="center" vertical="center" wrapText="1"/>
    </xf>
    <xf numFmtId="0" fontId="7" fillId="5" borderId="102" xfId="0" applyFont="1" applyFill="1" applyBorder="1" applyAlignment="1">
      <alignment horizontal="center" vertical="center"/>
    </xf>
    <xf numFmtId="0" fontId="3" fillId="4" borderId="109" xfId="0" applyFont="1" applyFill="1" applyBorder="1" applyAlignment="1">
      <alignment wrapText="1"/>
    </xf>
    <xf numFmtId="0" fontId="7" fillId="5" borderId="110" xfId="0" applyFont="1" applyFill="1" applyBorder="1" applyAlignment="1">
      <alignment horizontal="center" vertical="center"/>
    </xf>
    <xf numFmtId="0" fontId="1" fillId="4" borderId="111" xfId="0" applyFont="1" applyFill="1" applyBorder="1" applyAlignment="1">
      <alignment horizontal="center" vertical="center" wrapText="1"/>
    </xf>
    <xf numFmtId="0" fontId="3" fillId="5" borderId="100" xfId="0" applyFont="1" applyFill="1" applyBorder="1" applyAlignment="1">
      <alignment wrapText="1"/>
    </xf>
    <xf numFmtId="0" fontId="7" fillId="5" borderId="103" xfId="0" applyFont="1" applyFill="1" applyBorder="1" applyAlignment="1">
      <alignment horizontal="center" vertical="center"/>
    </xf>
    <xf numFmtId="0" fontId="3" fillId="5" borderId="100" xfId="0" applyFont="1" applyFill="1" applyBorder="1" applyAlignment="1">
      <alignment horizontal="center" vertical="center" wrapText="1"/>
    </xf>
    <xf numFmtId="0" fontId="12" fillId="5" borderId="103" xfId="0" applyFont="1" applyFill="1" applyBorder="1" applyAlignment="1">
      <alignment horizontal="left" vertical="center"/>
    </xf>
    <xf numFmtId="0" fontId="1" fillId="4" borderId="112" xfId="0" applyFont="1" applyFill="1" applyBorder="1" applyAlignment="1">
      <alignment horizontal="center" vertical="center" wrapText="1"/>
    </xf>
    <xf numFmtId="0" fontId="12" fillId="5" borderId="113" xfId="0" applyFont="1" applyFill="1" applyBorder="1" applyAlignment="1">
      <alignment horizontal="left" vertical="center"/>
    </xf>
    <xf numFmtId="0" fontId="10" fillId="5" borderId="114" xfId="0" applyFont="1" applyFill="1" applyBorder="1" applyAlignment="1">
      <alignment horizontal="center" vertical="center"/>
    </xf>
    <xf numFmtId="0" fontId="1" fillId="4" borderId="115" xfId="0" applyFont="1" applyFill="1" applyBorder="1" applyAlignment="1">
      <alignment horizontal="center" vertical="center" wrapText="1"/>
    </xf>
    <xf numFmtId="0" fontId="1" fillId="4" borderId="116"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 fillId="4" borderId="118" xfId="0" applyFont="1" applyFill="1" applyBorder="1" applyAlignment="1">
      <alignment vertical="center" wrapText="1"/>
    </xf>
    <xf numFmtId="0" fontId="1" fillId="4" borderId="121" xfId="0" applyFont="1" applyFill="1" applyBorder="1" applyAlignment="1">
      <alignment horizontal="center" vertical="center" wrapText="1"/>
    </xf>
    <xf numFmtId="0" fontId="1" fillId="4" borderId="122" xfId="0" applyFont="1" applyFill="1" applyBorder="1" applyAlignment="1">
      <alignment horizontal="center" vertical="center" wrapText="1"/>
    </xf>
    <xf numFmtId="0" fontId="1" fillId="4" borderId="123" xfId="0" applyFont="1" applyFill="1" applyBorder="1" applyAlignment="1">
      <alignment vertical="center" wrapText="1"/>
    </xf>
    <xf numFmtId="0" fontId="9" fillId="3" borderId="35"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1" fillId="4" borderId="125" xfId="0" applyFont="1" applyFill="1" applyBorder="1" applyAlignment="1">
      <alignment horizontal="center" vertical="center" wrapText="1"/>
    </xf>
    <xf numFmtId="0" fontId="9" fillId="3" borderId="0" xfId="0" applyFont="1" applyFill="1" applyAlignment="1">
      <alignment wrapText="1"/>
    </xf>
    <xf numFmtId="0" fontId="9" fillId="3" borderId="126" xfId="0" applyFont="1" applyFill="1" applyBorder="1" applyAlignment="1">
      <alignment vertical="center" wrapText="1"/>
    </xf>
    <xf numFmtId="0" fontId="8" fillId="0" borderId="35" xfId="0" applyFont="1" applyBorder="1" applyAlignment="1">
      <alignment horizontal="center" vertical="center"/>
    </xf>
    <xf numFmtId="0" fontId="8" fillId="0" borderId="12" xfId="0" applyFont="1" applyBorder="1" applyAlignment="1">
      <alignment horizontal="center" vertical="center"/>
    </xf>
    <xf numFmtId="0" fontId="8" fillId="0" borderId="80" xfId="0" applyFont="1" applyBorder="1" applyAlignment="1">
      <alignment horizontal="center" vertical="center"/>
    </xf>
    <xf numFmtId="0" fontId="8" fillId="3" borderId="12" xfId="0" applyFont="1" applyFill="1" applyBorder="1" applyAlignment="1">
      <alignment horizontal="center" vertical="center"/>
    </xf>
    <xf numFmtId="0" fontId="8" fillId="0" borderId="82" xfId="0" applyFont="1" applyBorder="1" applyAlignment="1">
      <alignment vertical="center"/>
    </xf>
    <xf numFmtId="0" fontId="8" fillId="0" borderId="12" xfId="0" applyFont="1" applyBorder="1" applyAlignment="1">
      <alignment horizontal="center" vertical="center" wrapText="1"/>
    </xf>
    <xf numFmtId="0" fontId="8" fillId="3" borderId="13" xfId="0" applyFont="1" applyFill="1" applyBorder="1" applyAlignment="1">
      <alignment horizontal="center" vertical="center"/>
    </xf>
    <xf numFmtId="0" fontId="9" fillId="3" borderId="34"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3" fillId="4" borderId="107" xfId="0" applyFont="1" applyFill="1" applyBorder="1" applyAlignment="1">
      <alignment horizontal="center" wrapText="1"/>
    </xf>
    <xf numFmtId="0" fontId="3" fillId="4" borderId="94" xfId="0" applyFont="1" applyFill="1" applyBorder="1" applyAlignment="1">
      <alignment horizontal="center" wrapText="1"/>
    </xf>
    <xf numFmtId="0" fontId="3" fillId="4" borderId="95" xfId="0" applyFont="1" applyFill="1" applyBorder="1" applyAlignment="1">
      <alignment horizontal="center" wrapText="1"/>
    </xf>
    <xf numFmtId="0" fontId="3" fillId="4" borderId="108" xfId="0" applyFont="1" applyFill="1" applyBorder="1" applyAlignment="1">
      <alignment horizontal="center" wrapText="1"/>
    </xf>
    <xf numFmtId="0" fontId="3" fillId="4" borderId="20" xfId="0" applyFont="1" applyFill="1" applyBorder="1" applyAlignment="1">
      <alignment horizontal="center" wrapText="1"/>
    </xf>
    <xf numFmtId="0" fontId="3" fillId="4" borderId="117" xfId="0" applyFont="1" applyFill="1" applyBorder="1" applyAlignment="1">
      <alignment horizontal="center" wrapText="1"/>
    </xf>
    <xf numFmtId="0" fontId="1" fillId="4" borderId="128" xfId="0" applyFont="1" applyFill="1" applyBorder="1" applyAlignment="1">
      <alignment horizontal="center" vertical="center" wrapText="1"/>
    </xf>
    <xf numFmtId="0" fontId="3" fillId="3" borderId="130" xfId="0" applyFont="1" applyFill="1" applyBorder="1" applyAlignment="1">
      <alignment vertical="center" wrapText="1"/>
    </xf>
    <xf numFmtId="9" fontId="1" fillId="4" borderId="133" xfId="0" applyNumberFormat="1" applyFont="1" applyFill="1" applyBorder="1" applyAlignment="1">
      <alignment horizontal="center" vertical="center" wrapText="1"/>
    </xf>
    <xf numFmtId="0" fontId="1" fillId="4" borderId="13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34" xfId="0" applyFont="1" applyFill="1" applyBorder="1" applyAlignment="1">
      <alignment horizontal="center" vertical="center" wrapText="1"/>
    </xf>
    <xf numFmtId="0" fontId="9" fillId="3" borderId="135" xfId="0" applyFont="1" applyFill="1" applyBorder="1" applyAlignment="1">
      <alignment horizontal="center" vertical="center" wrapText="1"/>
    </xf>
    <xf numFmtId="0" fontId="9" fillId="3" borderId="136" xfId="0" applyFont="1" applyFill="1" applyBorder="1" applyAlignment="1">
      <alignment horizontal="center" vertical="center" wrapText="1"/>
    </xf>
    <xf numFmtId="0" fontId="3" fillId="3" borderId="137" xfId="0" applyFont="1" applyFill="1" applyBorder="1" applyAlignment="1">
      <alignment horizontal="justify" vertical="center" wrapText="1"/>
    </xf>
    <xf numFmtId="0" fontId="9" fillId="0" borderId="138" xfId="0" applyFont="1" applyFill="1" applyBorder="1" applyAlignment="1">
      <alignment horizontal="justify" vertical="center" wrapText="1"/>
    </xf>
    <xf numFmtId="0" fontId="9" fillId="3" borderId="139" xfId="0" applyFont="1" applyFill="1" applyBorder="1" applyAlignment="1">
      <alignment horizontal="justify" vertical="center" wrapText="1"/>
    </xf>
    <xf numFmtId="0" fontId="9" fillId="3" borderId="141" xfId="0" applyFont="1" applyFill="1" applyBorder="1" applyAlignment="1">
      <alignment horizontal="justify" vertical="center" wrapText="1"/>
    </xf>
    <xf numFmtId="0" fontId="9" fillId="3" borderId="143" xfId="0" applyFont="1" applyFill="1" applyBorder="1" applyAlignment="1">
      <alignment horizontal="justify" vertical="center" wrapText="1"/>
    </xf>
    <xf numFmtId="0" fontId="9" fillId="3" borderId="142" xfId="0" applyFont="1" applyFill="1" applyBorder="1" applyAlignment="1">
      <alignment horizontal="justify" vertical="center" wrapText="1"/>
    </xf>
    <xf numFmtId="0" fontId="9" fillId="3" borderId="144" xfId="0" applyFont="1" applyFill="1" applyBorder="1" applyAlignment="1">
      <alignment horizontal="justify" vertical="center" wrapText="1"/>
    </xf>
    <xf numFmtId="0" fontId="9" fillId="3" borderId="145" xfId="0" applyFont="1" applyFill="1" applyBorder="1" applyAlignment="1">
      <alignment horizontal="justify" vertical="center" wrapText="1"/>
    </xf>
    <xf numFmtId="0" fontId="9" fillId="3" borderId="146" xfId="0" applyFont="1" applyFill="1" applyBorder="1" applyAlignment="1">
      <alignment horizontal="justify" vertical="center" wrapText="1"/>
    </xf>
    <xf numFmtId="0" fontId="9" fillId="3" borderId="147" xfId="0" applyFont="1" applyFill="1" applyBorder="1" applyAlignment="1">
      <alignment horizontal="justify" vertical="center" wrapText="1"/>
    </xf>
    <xf numFmtId="0" fontId="9" fillId="3" borderId="148" xfId="0" applyFont="1" applyFill="1" applyBorder="1" applyAlignment="1">
      <alignment horizontal="justify" vertical="center" wrapText="1"/>
    </xf>
    <xf numFmtId="0" fontId="9" fillId="3" borderId="150" xfId="0" applyFont="1" applyFill="1" applyBorder="1" applyAlignment="1">
      <alignment horizontal="justify" vertical="center" wrapText="1"/>
    </xf>
    <xf numFmtId="0" fontId="9" fillId="3" borderId="149" xfId="0" applyFont="1" applyFill="1" applyBorder="1" applyAlignment="1">
      <alignment horizontal="justify" vertical="center" wrapText="1"/>
    </xf>
    <xf numFmtId="0" fontId="9" fillId="3" borderId="153" xfId="0" applyFont="1" applyFill="1" applyBorder="1" applyAlignment="1">
      <alignment horizontal="justify" vertical="center" wrapText="1"/>
    </xf>
    <xf numFmtId="0" fontId="5" fillId="3" borderId="11" xfId="0" applyFont="1" applyFill="1" applyBorder="1" applyAlignment="1">
      <alignment horizontal="center" vertical="center" wrapText="1"/>
    </xf>
    <xf numFmtId="0" fontId="9" fillId="3" borderId="12" xfId="0" quotePrefix="1" applyFont="1" applyFill="1" applyBorder="1" applyAlignment="1">
      <alignment horizontal="justify" vertical="center" wrapText="1"/>
    </xf>
    <xf numFmtId="0" fontId="9" fillId="3" borderId="154" xfId="0" quotePrefix="1" applyFont="1" applyFill="1" applyBorder="1" applyAlignment="1">
      <alignment horizontal="justify" vertical="center" wrapText="1"/>
    </xf>
    <xf numFmtId="0" fontId="9" fillId="3" borderId="55" xfId="0" quotePrefix="1" applyFont="1" applyFill="1" applyBorder="1" applyAlignment="1">
      <alignment horizontal="justify" vertical="center" wrapText="1"/>
    </xf>
    <xf numFmtId="0" fontId="9" fillId="3" borderId="14" xfId="0" quotePrefix="1" applyFont="1" applyFill="1" applyBorder="1" applyAlignment="1">
      <alignment horizontal="justify" vertical="center" wrapText="1"/>
    </xf>
    <xf numFmtId="0" fontId="9" fillId="3" borderId="155" xfId="0" applyFont="1" applyFill="1" applyBorder="1" applyAlignment="1">
      <alignment horizontal="justify" vertical="center" wrapText="1"/>
    </xf>
    <xf numFmtId="0" fontId="9" fillId="3" borderId="154" xfId="0" applyFont="1" applyFill="1" applyBorder="1" applyAlignment="1">
      <alignment horizontal="justify" vertical="center" wrapText="1"/>
    </xf>
    <xf numFmtId="0" fontId="9" fillId="3" borderId="14" xfId="0" applyFont="1" applyFill="1" applyBorder="1" applyAlignment="1">
      <alignment horizontal="justify" vertical="center" wrapText="1"/>
    </xf>
    <xf numFmtId="0" fontId="9" fillId="3" borderId="156" xfId="0" applyFont="1" applyFill="1" applyBorder="1" applyAlignment="1">
      <alignment horizontal="justify" vertical="center" wrapText="1"/>
    </xf>
    <xf numFmtId="0" fontId="9" fillId="3" borderId="18" xfId="0" applyFont="1" applyFill="1" applyBorder="1" applyAlignment="1">
      <alignment horizontal="justify" vertical="center" wrapText="1"/>
    </xf>
    <xf numFmtId="0" fontId="9" fillId="3" borderId="157" xfId="0" applyFont="1" applyFill="1" applyBorder="1" applyAlignment="1">
      <alignment horizontal="justify" vertical="center" wrapText="1"/>
    </xf>
    <xf numFmtId="0" fontId="9" fillId="3" borderId="158" xfId="0" applyFont="1" applyFill="1" applyBorder="1" applyAlignment="1">
      <alignment horizontal="justify" vertical="center" wrapText="1"/>
    </xf>
    <xf numFmtId="0" fontId="9" fillId="3" borderId="159" xfId="0" applyFont="1" applyFill="1" applyBorder="1" applyAlignment="1">
      <alignment horizontal="justify" vertical="center" wrapText="1"/>
    </xf>
    <xf numFmtId="0" fontId="9" fillId="3" borderId="160" xfId="0" applyFont="1" applyFill="1" applyBorder="1" applyAlignment="1">
      <alignment horizontal="justify" vertical="center" wrapText="1"/>
    </xf>
    <xf numFmtId="0" fontId="9" fillId="3" borderId="161" xfId="0" applyFont="1" applyFill="1" applyBorder="1" applyAlignment="1">
      <alignment horizontal="justify" vertical="center" wrapText="1"/>
    </xf>
    <xf numFmtId="0" fontId="9" fillId="3" borderId="162" xfId="0" applyFont="1" applyFill="1" applyBorder="1" applyAlignment="1">
      <alignment horizontal="justify" vertical="center" wrapText="1"/>
    </xf>
    <xf numFmtId="0" fontId="3" fillId="3" borderId="163" xfId="0" applyFont="1" applyFill="1" applyBorder="1" applyAlignment="1">
      <alignment horizontal="justify" vertical="center" wrapText="1"/>
    </xf>
    <xf numFmtId="0" fontId="9" fillId="3" borderId="164" xfId="0" applyFont="1" applyFill="1" applyBorder="1" applyAlignment="1">
      <alignment horizontal="justify" vertical="center" wrapText="1"/>
    </xf>
    <xf numFmtId="0" fontId="9" fillId="3" borderId="165" xfId="0" applyFont="1" applyFill="1" applyBorder="1" applyAlignment="1">
      <alignment horizontal="justify" vertical="center" wrapText="1"/>
    </xf>
    <xf numFmtId="0" fontId="9" fillId="0" borderId="154" xfId="0" applyFont="1" applyFill="1" applyBorder="1" applyAlignment="1">
      <alignment horizontal="justify" vertical="center" wrapText="1"/>
    </xf>
    <xf numFmtId="0" fontId="3" fillId="3" borderId="154" xfId="0" applyFont="1" applyFill="1" applyBorder="1" applyAlignment="1">
      <alignment horizontal="justify" vertical="center" wrapText="1"/>
    </xf>
    <xf numFmtId="0" fontId="8" fillId="2" borderId="79" xfId="0" applyFont="1" applyFill="1" applyBorder="1" applyAlignment="1">
      <alignment vertical="center"/>
    </xf>
    <xf numFmtId="0" fontId="9" fillId="3" borderId="166" xfId="0" applyFont="1" applyFill="1" applyBorder="1" applyAlignment="1">
      <alignment horizontal="center" vertical="center" wrapText="1"/>
    </xf>
    <xf numFmtId="0" fontId="9" fillId="3" borderId="151" xfId="0" applyFont="1" applyFill="1" applyBorder="1" applyAlignment="1">
      <alignment horizontal="left" vertical="center" wrapText="1"/>
    </xf>
    <xf numFmtId="0" fontId="9" fillId="3" borderId="167" xfId="0" applyFont="1" applyFill="1" applyBorder="1" applyAlignment="1">
      <alignment horizontal="justify" vertical="center" wrapText="1"/>
    </xf>
    <xf numFmtId="0" fontId="3" fillId="3" borderId="156" xfId="0" applyFont="1" applyFill="1" applyBorder="1" applyAlignment="1">
      <alignment vertical="center" wrapText="1"/>
    </xf>
    <xf numFmtId="0" fontId="9" fillId="3" borderId="3" xfId="0" applyFont="1" applyFill="1" applyBorder="1" applyAlignment="1">
      <alignment horizontal="justify" vertical="center" wrapText="1"/>
    </xf>
    <xf numFmtId="0" fontId="9" fillId="3" borderId="165" xfId="0" applyFont="1" applyFill="1" applyBorder="1" applyAlignment="1">
      <alignment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80" xfId="0" applyFont="1" applyFill="1" applyBorder="1" applyAlignment="1">
      <alignment horizontal="center" vertical="center"/>
    </xf>
    <xf numFmtId="0" fontId="9" fillId="3" borderId="168" xfId="0" applyFont="1" applyFill="1" applyBorder="1" applyAlignment="1">
      <alignment horizontal="center" vertical="center" wrapText="1"/>
    </xf>
    <xf numFmtId="0" fontId="9" fillId="3" borderId="130" xfId="0" applyFont="1" applyFill="1" applyBorder="1" applyAlignment="1">
      <alignment horizontal="center" vertical="center" wrapText="1"/>
    </xf>
    <xf numFmtId="0" fontId="8" fillId="0" borderId="81" xfId="0" applyFont="1" applyBorder="1" applyAlignment="1">
      <alignment horizontal="center" vertical="center"/>
    </xf>
    <xf numFmtId="0" fontId="8" fillId="3" borderId="140" xfId="0" applyFont="1" applyFill="1" applyBorder="1" applyAlignment="1">
      <alignment horizontal="center" vertical="center"/>
    </xf>
    <xf numFmtId="0" fontId="9" fillId="3" borderId="86" xfId="0" applyFont="1" applyFill="1" applyBorder="1" applyAlignment="1">
      <alignment horizontal="center" vertical="center" wrapText="1"/>
    </xf>
    <xf numFmtId="0" fontId="9" fillId="3" borderId="12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4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9" fillId="3" borderId="18" xfId="0" applyFont="1" applyFill="1" applyBorder="1" applyAlignment="1">
      <alignment vertical="center" wrapText="1"/>
    </xf>
    <xf numFmtId="0" fontId="9" fillId="3" borderId="23"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7" xfId="0" applyFont="1" applyFill="1" applyBorder="1" applyAlignment="1">
      <alignment horizontal="center" vertical="center" wrapText="1"/>
    </xf>
    <xf numFmtId="2" fontId="3" fillId="3" borderId="0" xfId="0" applyNumberFormat="1" applyFont="1" applyFill="1" applyAlignment="1">
      <alignment wrapText="1"/>
    </xf>
    <xf numFmtId="0" fontId="8" fillId="3" borderId="0" xfId="0" quotePrefix="1" applyFont="1" applyFill="1" applyAlignment="1">
      <alignment wrapText="1"/>
    </xf>
    <xf numFmtId="0" fontId="5" fillId="3" borderId="2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5" fillId="4" borderId="94" xfId="0" applyFont="1" applyFill="1" applyBorder="1" applyAlignment="1">
      <alignment horizontal="center" wrapText="1"/>
    </xf>
    <xf numFmtId="0" fontId="5" fillId="4" borderId="20" xfId="0" applyFont="1" applyFill="1" applyBorder="1" applyAlignment="1">
      <alignment horizontal="center" wrapText="1"/>
    </xf>
    <xf numFmtId="0" fontId="5" fillId="3" borderId="2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7" xfId="0" applyFont="1" applyFill="1" applyBorder="1" applyAlignment="1">
      <alignment horizontal="center" vertical="center" wrapText="1"/>
    </xf>
    <xf numFmtId="2" fontId="5" fillId="3" borderId="0" xfId="0" applyNumberFormat="1" applyFont="1" applyFill="1" applyAlignment="1">
      <alignment wrapText="1"/>
    </xf>
    <xf numFmtId="0" fontId="5" fillId="3" borderId="169" xfId="0" applyFont="1" applyFill="1" applyBorder="1" applyAlignment="1">
      <alignment horizontal="center" vertical="center" wrapText="1"/>
    </xf>
    <xf numFmtId="0" fontId="8" fillId="3" borderId="0" xfId="0" quotePrefix="1" applyFont="1" applyFill="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0" xfId="0" applyFont="1" applyFill="1" applyAlignment="1">
      <alignment horizontal="left" wrapText="1"/>
    </xf>
    <xf numFmtId="0" fontId="3" fillId="3" borderId="0" xfId="0" applyFont="1" applyFill="1" applyAlignment="1">
      <alignment horizontal="right" wrapText="1"/>
    </xf>
    <xf numFmtId="9" fontId="3" fillId="3" borderId="0" xfId="0" applyNumberFormat="1" applyFont="1" applyFill="1" applyAlignment="1">
      <alignment horizontal="right" wrapText="1"/>
    </xf>
    <xf numFmtId="0" fontId="9" fillId="3" borderId="170" xfId="0" applyFont="1" applyFill="1" applyBorder="1" applyAlignment="1">
      <alignment horizontal="center" vertical="center" wrapText="1"/>
    </xf>
    <xf numFmtId="2" fontId="14" fillId="3" borderId="0" xfId="0" applyNumberFormat="1" applyFont="1" applyFill="1" applyAlignment="1">
      <alignment wrapText="1"/>
    </xf>
    <xf numFmtId="0" fontId="3" fillId="3" borderId="171" xfId="0" applyFont="1" applyFill="1" applyBorder="1" applyAlignment="1"/>
    <xf numFmtId="0" fontId="3" fillId="3" borderId="172" xfId="0" applyFont="1" applyFill="1" applyBorder="1" applyAlignment="1">
      <alignment wrapText="1"/>
    </xf>
    <xf numFmtId="0" fontId="3" fillId="3" borderId="173" xfId="0" applyFont="1" applyFill="1" applyBorder="1" applyAlignment="1">
      <alignment wrapText="1"/>
    </xf>
    <xf numFmtId="0" fontId="3" fillId="3" borderId="174" xfId="0" applyFont="1" applyFill="1" applyBorder="1" applyAlignment="1">
      <alignment horizontal="center" vertical="center" wrapText="1"/>
    </xf>
    <xf numFmtId="0" fontId="3" fillId="3" borderId="175" xfId="0" applyFont="1" applyFill="1" applyBorder="1" applyAlignment="1">
      <alignment horizontal="center" vertical="center" wrapText="1"/>
    </xf>
    <xf numFmtId="0" fontId="3" fillId="3" borderId="176" xfId="0" applyFont="1" applyFill="1" applyBorder="1" applyAlignment="1">
      <alignment horizontal="center" vertical="center" wrapText="1"/>
    </xf>
    <xf numFmtId="0" fontId="9" fillId="3" borderId="177"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5" fillId="3" borderId="18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9" xfId="0" applyFont="1" applyFill="1" applyBorder="1" applyAlignment="1">
      <alignment horizontal="center" vertical="center" wrapText="1"/>
    </xf>
    <xf numFmtId="0" fontId="9" fillId="3" borderId="181" xfId="0" applyFont="1" applyFill="1" applyBorder="1" applyAlignment="1">
      <alignment horizontal="justify" vertical="center" wrapText="1"/>
    </xf>
    <xf numFmtId="9" fontId="5" fillId="3" borderId="0" xfId="1" applyFont="1" applyFill="1" applyAlignment="1">
      <alignment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0" xfId="0" applyFont="1" applyFill="1" applyAlignment="1">
      <alignment horizontal="center" wrapText="1"/>
    </xf>
    <xf numFmtId="2" fontId="3" fillId="3" borderId="0" xfId="0" applyNumberFormat="1" applyFont="1" applyFill="1" applyAlignment="1">
      <alignment horizontal="center" wrapText="1"/>
    </xf>
    <xf numFmtId="0" fontId="9" fillId="3" borderId="5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9" xfId="0" applyFont="1" applyFill="1" applyBorder="1" applyAlignment="1">
      <alignment horizontal="center" vertical="center" wrapText="1"/>
    </xf>
    <xf numFmtId="0" fontId="9" fillId="3" borderId="18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180"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180"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0" fillId="3" borderId="0" xfId="0" applyFill="1"/>
    <xf numFmtId="0" fontId="0" fillId="3" borderId="0" xfId="0" applyFill="1" applyAlignment="1">
      <alignment wrapText="1"/>
    </xf>
    <xf numFmtId="2" fontId="0" fillId="3" borderId="191" xfId="0" applyNumberFormat="1" applyFill="1" applyBorder="1" applyAlignment="1">
      <alignment vertical="center" wrapText="1"/>
    </xf>
    <xf numFmtId="0" fontId="0" fillId="3" borderId="195" xfId="0" applyFill="1" applyBorder="1" applyAlignment="1">
      <alignment wrapText="1"/>
    </xf>
    <xf numFmtId="0" fontId="0" fillId="3" borderId="196" xfId="0" applyFill="1" applyBorder="1" applyAlignment="1">
      <alignment wrapText="1"/>
    </xf>
    <xf numFmtId="0" fontId="0" fillId="3" borderId="197" xfId="0" applyFill="1" applyBorder="1" applyAlignment="1">
      <alignment wrapText="1"/>
    </xf>
    <xf numFmtId="2" fontId="0" fillId="3" borderId="192" xfId="0" applyNumberFormat="1" applyFill="1" applyBorder="1" applyAlignment="1">
      <alignment horizontal="center" vertical="center"/>
    </xf>
    <xf numFmtId="2" fontId="0" fillId="3" borderId="193" xfId="0" applyNumberFormat="1" applyFill="1" applyBorder="1" applyAlignment="1">
      <alignment horizontal="center" vertical="center"/>
    </xf>
    <xf numFmtId="2" fontId="0" fillId="3" borderId="194" xfId="0" applyNumberFormat="1" applyFill="1" applyBorder="1" applyAlignment="1">
      <alignment horizontal="center" vertical="center"/>
    </xf>
    <xf numFmtId="0" fontId="25" fillId="3" borderId="188" xfId="2" applyFill="1"/>
    <xf numFmtId="2" fontId="24" fillId="6" borderId="0" xfId="0" applyNumberFormat="1" applyFont="1" applyFill="1" applyAlignment="1">
      <alignment horizontal="center" vertical="center"/>
    </xf>
    <xf numFmtId="0" fontId="0" fillId="3" borderId="171" xfId="0" applyFill="1" applyBorder="1" applyAlignment="1">
      <alignment vertical="center" wrapText="1"/>
    </xf>
    <xf numFmtId="2" fontId="0" fillId="3" borderId="174" xfId="0" applyNumberFormat="1" applyFill="1" applyBorder="1"/>
    <xf numFmtId="0" fontId="0" fillId="3" borderId="195" xfId="0" applyFill="1" applyBorder="1" applyAlignment="1">
      <alignment vertical="center" wrapText="1"/>
    </xf>
    <xf numFmtId="0" fontId="0" fillId="3" borderId="197" xfId="0" applyFill="1" applyBorder="1" applyAlignment="1">
      <alignment vertical="center" wrapText="1"/>
    </xf>
    <xf numFmtId="9" fontId="3" fillId="3" borderId="0" xfId="1" applyFont="1" applyFill="1" applyAlignment="1">
      <alignment wrapText="1"/>
    </xf>
    <xf numFmtId="0" fontId="9" fillId="3" borderId="129" xfId="0" applyFont="1" applyFill="1" applyBorder="1" applyAlignment="1">
      <alignment horizontal="center" vertical="center" wrapText="1"/>
    </xf>
    <xf numFmtId="0" fontId="5" fillId="3" borderId="132" xfId="0" applyFont="1" applyFill="1" applyBorder="1" applyAlignment="1">
      <alignment horizontal="center" vertical="center" wrapText="1"/>
    </xf>
    <xf numFmtId="0" fontId="5" fillId="3" borderId="130" xfId="0" applyFont="1" applyFill="1" applyBorder="1" applyAlignment="1">
      <alignment horizontal="center" vertical="center" wrapText="1"/>
    </xf>
    <xf numFmtId="0" fontId="5" fillId="3" borderId="131" xfId="0" applyFont="1" applyFill="1" applyBorder="1" applyAlignment="1">
      <alignment horizontal="center" vertical="center" wrapText="1"/>
    </xf>
    <xf numFmtId="0" fontId="9" fillId="3" borderId="126" xfId="0" applyFont="1" applyFill="1" applyBorder="1" applyAlignment="1">
      <alignment horizontal="center" vertical="center" wrapText="1"/>
    </xf>
    <xf numFmtId="0" fontId="9" fillId="3" borderId="131" xfId="0" applyFont="1" applyFill="1" applyBorder="1" applyAlignment="1">
      <alignment horizontal="center" vertical="center" wrapText="1"/>
    </xf>
    <xf numFmtId="2" fontId="0" fillId="3" borderId="0" xfId="0" applyNumberFormat="1" applyFill="1"/>
    <xf numFmtId="0" fontId="5" fillId="3" borderId="47" xfId="0" applyFont="1" applyFill="1" applyBorder="1" applyAlignment="1">
      <alignment horizontal="center" vertical="center" wrapText="1"/>
    </xf>
    <xf numFmtId="0" fontId="3" fillId="3" borderId="0" xfId="0" applyFont="1" applyFill="1" applyAlignment="1"/>
    <xf numFmtId="0" fontId="27" fillId="3" borderId="0" xfId="0" applyFont="1" applyFill="1" applyAlignment="1">
      <alignment horizontal="right"/>
    </xf>
    <xf numFmtId="0" fontId="27" fillId="3" borderId="0" xfId="0" applyFont="1" applyFill="1" applyAlignment="1">
      <alignment wrapText="1"/>
    </xf>
    <xf numFmtId="0" fontId="28" fillId="3" borderId="0" xfId="0" applyFont="1" applyFill="1" applyAlignment="1">
      <alignment horizontal="center" vertical="center" wrapText="1"/>
    </xf>
    <xf numFmtId="0" fontId="28" fillId="3" borderId="0" xfId="0" applyFont="1" applyFill="1" applyAlignment="1">
      <alignment wrapText="1"/>
    </xf>
    <xf numFmtId="0" fontId="26" fillId="3" borderId="0" xfId="0" applyFont="1" applyFill="1"/>
    <xf numFmtId="0" fontId="9" fillId="3" borderId="8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8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25" fillId="3" borderId="0" xfId="2" applyFill="1" applyBorder="1"/>
    <xf numFmtId="0" fontId="0" fillId="3" borderId="201" xfId="0" applyFill="1" applyBorder="1" applyAlignment="1">
      <alignment wrapText="1"/>
    </xf>
    <xf numFmtId="0" fontId="0" fillId="3" borderId="201" xfId="0" applyFill="1" applyBorder="1" applyAlignment="1">
      <alignment horizontal="left" vertical="center" wrapText="1"/>
    </xf>
    <xf numFmtId="0" fontId="0" fillId="3" borderId="202" xfId="0" applyFill="1" applyBorder="1" applyAlignment="1">
      <alignment horizontal="left" vertical="center" wrapText="1"/>
    </xf>
    <xf numFmtId="0" fontId="0" fillId="3" borderId="189" xfId="0" applyFill="1" applyBorder="1" applyAlignment="1">
      <alignment vertical="center" wrapText="1"/>
    </xf>
    <xf numFmtId="2" fontId="0" fillId="3" borderId="200" xfId="0" applyNumberFormat="1" applyFill="1" applyBorder="1"/>
    <xf numFmtId="2" fontId="0" fillId="3" borderId="191" xfId="0" applyNumberFormat="1" applyFill="1" applyBorder="1"/>
    <xf numFmtId="0" fontId="0" fillId="3" borderId="175" xfId="0" applyFill="1" applyBorder="1" applyAlignment="1">
      <alignment wrapText="1"/>
    </xf>
    <xf numFmtId="2" fontId="0" fillId="3" borderId="203" xfId="0" applyNumberFormat="1" applyFill="1" applyBorder="1" applyAlignment="1">
      <alignment horizontal="center" vertical="center"/>
    </xf>
    <xf numFmtId="2" fontId="0" fillId="3" borderId="204" xfId="0" applyNumberFormat="1" applyFill="1" applyBorder="1" applyAlignment="1">
      <alignment horizontal="center" vertical="center"/>
    </xf>
    <xf numFmtId="0" fontId="0" fillId="3" borderId="205" xfId="0" applyFill="1" applyBorder="1" applyAlignment="1">
      <alignment horizontal="left" vertical="center" wrapText="1"/>
    </xf>
    <xf numFmtId="2" fontId="0" fillId="3" borderId="206" xfId="0" applyNumberFormat="1" applyFill="1" applyBorder="1" applyAlignment="1">
      <alignment horizontal="center" vertical="center"/>
    </xf>
    <xf numFmtId="2" fontId="0" fillId="3" borderId="208" xfId="0" applyNumberFormat="1" applyFill="1" applyBorder="1" applyAlignment="1">
      <alignment horizontal="center" vertical="center"/>
    </xf>
    <xf numFmtId="0" fontId="0" fillId="3" borderId="172" xfId="0" applyFill="1" applyBorder="1" applyAlignment="1">
      <alignment wrapText="1"/>
    </xf>
    <xf numFmtId="0" fontId="0" fillId="3" borderId="205" xfId="0" applyFill="1" applyBorder="1" applyAlignment="1">
      <alignment wrapText="1"/>
    </xf>
    <xf numFmtId="0" fontId="9" fillId="3" borderId="210" xfId="0" applyFont="1" applyFill="1" applyBorder="1" applyAlignment="1">
      <alignment horizontal="center" vertical="center" wrapText="1"/>
    </xf>
    <xf numFmtId="0" fontId="0" fillId="3" borderId="206" xfId="0" applyFill="1" applyBorder="1" applyAlignment="1">
      <alignment horizontal="center" vertical="center"/>
    </xf>
    <xf numFmtId="2" fontId="0" fillId="3" borderId="0" xfId="0" applyNumberFormat="1" applyFill="1" applyAlignment="1">
      <alignment horizontal="left" wrapText="1"/>
    </xf>
    <xf numFmtId="0" fontId="9" fillId="3" borderId="79"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3" fillId="3" borderId="0" xfId="0" applyFont="1" applyFill="1" applyAlignment="1">
      <alignment horizontal="left" vertical="center"/>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8" fillId="3" borderId="81" xfId="0" applyFont="1" applyFill="1" applyBorder="1" applyAlignment="1">
      <alignment horizontal="center" vertical="center"/>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5" fillId="3" borderId="199" xfId="0" applyFont="1" applyFill="1" applyBorder="1" applyAlignment="1">
      <alignment horizontal="center" vertical="center" wrapText="1"/>
    </xf>
    <xf numFmtId="0" fontId="9" fillId="3" borderId="156" xfId="0" applyFont="1" applyFill="1" applyBorder="1" applyAlignment="1">
      <alignment vertical="center" wrapText="1"/>
    </xf>
    <xf numFmtId="0" fontId="9" fillId="3" borderId="154" xfId="0" applyFont="1" applyFill="1" applyBorder="1" applyAlignment="1">
      <alignment vertical="center" wrapText="1"/>
    </xf>
    <xf numFmtId="0" fontId="15" fillId="3" borderId="0" xfId="0" applyFont="1" applyFill="1" applyAlignment="1"/>
    <xf numFmtId="0" fontId="15" fillId="3" borderId="0" xfId="0" applyFont="1" applyFill="1" applyAlignment="1">
      <alignment horizontal="left" vertical="center"/>
    </xf>
    <xf numFmtId="0" fontId="9" fillId="3" borderId="18" xfId="0" applyFont="1" applyFill="1" applyBorder="1" applyAlignment="1">
      <alignment vertical="center"/>
    </xf>
    <xf numFmtId="0" fontId="9" fillId="3" borderId="17" xfId="0" applyFont="1" applyFill="1" applyBorder="1" applyAlignment="1">
      <alignment vertical="center" wrapText="1"/>
    </xf>
    <xf numFmtId="0" fontId="5" fillId="3" borderId="28" xfId="0" applyFont="1" applyFill="1" applyBorder="1" applyAlignment="1">
      <alignment vertical="center" wrapText="1"/>
    </xf>
    <xf numFmtId="0" fontId="5" fillId="3" borderId="79" xfId="0" applyFont="1" applyFill="1" applyBorder="1" applyAlignment="1">
      <alignment vertical="center" wrapText="1"/>
    </xf>
    <xf numFmtId="0" fontId="5" fillId="3" borderId="182" xfId="0" applyFont="1" applyFill="1" applyBorder="1" applyAlignment="1">
      <alignment vertical="center" wrapText="1"/>
    </xf>
    <xf numFmtId="0" fontId="3" fillId="3" borderId="79" xfId="0" applyFont="1" applyFill="1" applyBorder="1" applyAlignment="1">
      <alignment vertical="center" wrapText="1"/>
    </xf>
    <xf numFmtId="0" fontId="5" fillId="3" borderId="48" xfId="0" applyFont="1" applyFill="1" applyBorder="1" applyAlignment="1">
      <alignment vertical="center" wrapText="1"/>
    </xf>
    <xf numFmtId="0" fontId="5" fillId="3" borderId="25" xfId="0" applyFont="1" applyFill="1" applyBorder="1" applyAlignment="1">
      <alignment vertical="center" wrapText="1"/>
    </xf>
    <xf numFmtId="0" fontId="5" fillId="3" borderId="27" xfId="0" applyFont="1" applyFill="1" applyBorder="1" applyAlignment="1">
      <alignment vertical="center" wrapText="1"/>
    </xf>
    <xf numFmtId="0" fontId="9" fillId="3" borderId="199" xfId="0" applyFont="1" applyFill="1" applyBorder="1" applyAlignment="1">
      <alignment horizontal="center" vertical="center" wrapText="1"/>
    </xf>
    <xf numFmtId="0" fontId="9" fillId="3" borderId="212" xfId="0" applyFont="1" applyFill="1" applyBorder="1" applyAlignment="1">
      <alignment horizontal="justify" vertical="center" wrapText="1"/>
    </xf>
    <xf numFmtId="0" fontId="9" fillId="3" borderId="213" xfId="0" applyFont="1" applyFill="1" applyBorder="1" applyAlignment="1">
      <alignment horizontal="center" vertical="center" wrapText="1"/>
    </xf>
    <xf numFmtId="0" fontId="9" fillId="3" borderId="214" xfId="0" applyFont="1" applyFill="1" applyBorder="1" applyAlignment="1">
      <alignment horizontal="center" vertical="center" wrapText="1"/>
    </xf>
    <xf numFmtId="0" fontId="9" fillId="3" borderId="215" xfId="0" applyFont="1" applyFill="1" applyBorder="1" applyAlignment="1">
      <alignment horizontal="center" vertical="center" wrapText="1"/>
    </xf>
    <xf numFmtId="0" fontId="9" fillId="3" borderId="212" xfId="0" applyFont="1" applyFill="1" applyBorder="1" applyAlignment="1">
      <alignment vertical="center" wrapText="1"/>
    </xf>
    <xf numFmtId="0" fontId="9" fillId="4" borderId="94" xfId="0" applyFont="1" applyFill="1" applyBorder="1" applyAlignment="1">
      <alignment horizontal="center" wrapText="1"/>
    </xf>
    <xf numFmtId="0" fontId="9" fillId="4" borderId="20" xfId="0" applyFont="1" applyFill="1" applyBorder="1" applyAlignment="1">
      <alignment horizont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7" fillId="4" borderId="98" xfId="0" applyFont="1" applyFill="1" applyBorder="1" applyAlignment="1">
      <alignment horizontal="center" vertical="center" wrapText="1"/>
    </xf>
    <xf numFmtId="0" fontId="5" fillId="3" borderId="0" xfId="0" applyFont="1" applyFill="1" applyAlignment="1">
      <alignment horizontal="center" vertical="center" wrapText="1"/>
    </xf>
    <xf numFmtId="0" fontId="14" fillId="3" borderId="0" xfId="0" applyFont="1" applyFill="1" applyAlignment="1">
      <alignment horizontal="center" vertical="center" wrapText="1"/>
    </xf>
    <xf numFmtId="2" fontId="5" fillId="3" borderId="0" xfId="0" applyNumberFormat="1" applyFont="1" applyFill="1" applyAlignment="1">
      <alignment horizontal="center" vertical="center" wrapText="1"/>
    </xf>
    <xf numFmtId="0" fontId="8" fillId="3" borderId="83" xfId="0" applyFont="1" applyFill="1" applyBorder="1" applyAlignment="1">
      <alignment vertical="center"/>
    </xf>
    <xf numFmtId="0" fontId="3" fillId="3" borderId="33" xfId="0" applyFont="1" applyFill="1" applyBorder="1" applyAlignment="1">
      <alignment vertical="center" wrapText="1"/>
    </xf>
    <xf numFmtId="0" fontId="8" fillId="3" borderId="37" xfId="0" applyFont="1" applyFill="1" applyBorder="1" applyAlignment="1">
      <alignment horizontal="center" vertical="center"/>
    </xf>
    <xf numFmtId="0" fontId="8" fillId="2" borderId="25" xfId="0" applyFont="1" applyFill="1" applyBorder="1" applyAlignment="1">
      <alignment horizontal="center" vertical="center"/>
    </xf>
    <xf numFmtId="0" fontId="8" fillId="0" borderId="27" xfId="0" applyFont="1" applyBorder="1" applyAlignment="1">
      <alignment horizontal="center" vertical="center"/>
    </xf>
    <xf numFmtId="2" fontId="31" fillId="3" borderId="216" xfId="0" applyNumberFormat="1" applyFont="1" applyFill="1" applyBorder="1" applyAlignment="1">
      <alignment horizontal="center" vertical="center" wrapText="1"/>
    </xf>
    <xf numFmtId="0" fontId="3" fillId="3" borderId="0" xfId="0" applyFont="1" applyFill="1" applyAlignment="1">
      <alignment horizontal="right"/>
    </xf>
    <xf numFmtId="0" fontId="3" fillId="3" borderId="0" xfId="0" applyFont="1" applyFill="1" applyBorder="1" applyAlignment="1">
      <alignment horizontal="center" vertical="center" wrapText="1"/>
    </xf>
    <xf numFmtId="0" fontId="9" fillId="3" borderId="0" xfId="0" applyFont="1" applyFill="1" applyAlignment="1">
      <alignment horizontal="left" vertical="center"/>
    </xf>
    <xf numFmtId="0" fontId="32" fillId="3" borderId="0" xfId="0" applyFont="1" applyFill="1"/>
    <xf numFmtId="0" fontId="9" fillId="3" borderId="0" xfId="0" applyFont="1" applyFill="1" applyAlignment="1"/>
    <xf numFmtId="0" fontId="9" fillId="3" borderId="152" xfId="0" applyFont="1" applyFill="1" applyBorder="1" applyAlignment="1">
      <alignment horizontal="center" vertical="center" wrapText="1"/>
    </xf>
    <xf numFmtId="0" fontId="9" fillId="3" borderId="140" xfId="0" applyFont="1" applyFill="1" applyBorder="1" applyAlignment="1">
      <alignment horizontal="center" vertical="center" wrapText="1"/>
    </xf>
    <xf numFmtId="0" fontId="9" fillId="3" borderId="88" xfId="0" applyFont="1" applyFill="1" applyBorder="1" applyAlignment="1">
      <alignment horizontal="center" vertical="center" wrapText="1"/>
    </xf>
    <xf numFmtId="0" fontId="9" fillId="3" borderId="12" xfId="0" quotePrefix="1" applyFont="1" applyFill="1" applyBorder="1" applyAlignment="1">
      <alignment vertical="center" wrapText="1"/>
    </xf>
    <xf numFmtId="0" fontId="9" fillId="3" borderId="154" xfId="0" applyFont="1" applyFill="1" applyBorder="1" applyAlignment="1">
      <alignment horizontal="left" vertical="center" wrapText="1"/>
    </xf>
    <xf numFmtId="2" fontId="5" fillId="3" borderId="0" xfId="0" applyNumberFormat="1" applyFont="1" applyFill="1" applyBorder="1" applyAlignment="1">
      <alignment wrapText="1"/>
    </xf>
    <xf numFmtId="0" fontId="5" fillId="3" borderId="0" xfId="0" applyFont="1" applyFill="1" applyAlignment="1">
      <alignment horizontal="center" wrapText="1"/>
    </xf>
    <xf numFmtId="0" fontId="14" fillId="3" borderId="0" xfId="0" applyFont="1" applyFill="1" applyAlignment="1">
      <alignment horizontal="center" wrapText="1"/>
    </xf>
    <xf numFmtId="0" fontId="5" fillId="3" borderId="0" xfId="0" applyFont="1" applyFill="1" applyAlignment="1">
      <alignment horizontal="center"/>
    </xf>
    <xf numFmtId="2" fontId="5" fillId="3" borderId="0" xfId="0" applyNumberFormat="1" applyFont="1" applyFill="1" applyAlignment="1">
      <alignment horizontal="center" wrapText="1"/>
    </xf>
    <xf numFmtId="2" fontId="30" fillId="3" borderId="0" xfId="0" applyNumberFormat="1" applyFont="1" applyFill="1" applyAlignment="1">
      <alignment horizontal="center" wrapText="1"/>
    </xf>
    <xf numFmtId="0" fontId="9" fillId="3" borderId="155" xfId="0" applyFont="1" applyFill="1" applyBorder="1" applyAlignment="1">
      <alignment horizontal="center" vertical="center" wrapText="1"/>
    </xf>
    <xf numFmtId="0" fontId="9" fillId="3" borderId="154" xfId="0" applyFont="1" applyFill="1" applyBorder="1" applyAlignment="1">
      <alignment horizontal="center" vertical="center" wrapText="1"/>
    </xf>
    <xf numFmtId="0" fontId="9" fillId="3" borderId="211" xfId="0" applyFont="1" applyFill="1" applyBorder="1" applyAlignment="1">
      <alignment horizontal="center" vertical="center" wrapText="1"/>
    </xf>
    <xf numFmtId="9" fontId="9" fillId="3" borderId="126" xfId="1" applyFont="1" applyFill="1" applyBorder="1" applyAlignment="1">
      <alignment horizontal="center" vertical="center" wrapText="1"/>
    </xf>
    <xf numFmtId="9" fontId="9" fillId="3" borderId="1" xfId="1" applyFont="1" applyFill="1" applyBorder="1" applyAlignment="1">
      <alignment horizontal="center" vertical="center" wrapText="1"/>
    </xf>
    <xf numFmtId="9" fontId="9" fillId="3" borderId="25" xfId="1" applyFont="1" applyFill="1" applyBorder="1" applyAlignment="1">
      <alignment horizontal="center" vertical="center" wrapText="1"/>
    </xf>
    <xf numFmtId="9" fontId="9" fillId="3" borderId="79" xfId="1" applyFont="1" applyFill="1" applyBorder="1" applyAlignment="1">
      <alignment horizontal="center" vertical="center" wrapText="1"/>
    </xf>
    <xf numFmtId="9" fontId="9" fillId="3" borderId="5" xfId="1" applyFont="1" applyFill="1" applyBorder="1" applyAlignment="1">
      <alignment horizontal="center" vertical="center" wrapText="1"/>
    </xf>
    <xf numFmtId="9" fontId="9" fillId="3" borderId="3" xfId="1" applyFont="1" applyFill="1" applyBorder="1" applyAlignment="1">
      <alignment horizontal="center" vertical="center" wrapText="1"/>
    </xf>
    <xf numFmtId="9" fontId="9" fillId="3" borderId="29" xfId="1" applyFont="1" applyFill="1" applyBorder="1" applyAlignment="1">
      <alignment horizontal="center" vertical="center" wrapText="1"/>
    </xf>
    <xf numFmtId="9" fontId="5" fillId="3" borderId="0" xfId="1" applyFont="1" applyFill="1" applyAlignment="1">
      <alignment horizontal="center" vertical="center" wrapText="1"/>
    </xf>
    <xf numFmtId="9" fontId="31" fillId="3" borderId="216" xfId="1" applyFont="1" applyFill="1" applyBorder="1" applyAlignment="1">
      <alignment horizontal="center" vertical="center" wrapText="1"/>
    </xf>
    <xf numFmtId="9" fontId="0" fillId="3" borderId="0" xfId="1" applyFont="1" applyFill="1" applyAlignment="1">
      <alignment horizontal="left" wrapText="1"/>
    </xf>
    <xf numFmtId="9" fontId="9" fillId="3" borderId="73" xfId="1" applyFont="1" applyFill="1" applyBorder="1" applyAlignment="1">
      <alignment horizontal="center" vertical="center" wrapText="1"/>
    </xf>
    <xf numFmtId="9" fontId="14" fillId="3" borderId="0" xfId="1" applyFont="1" applyFill="1" applyAlignment="1">
      <alignment wrapText="1"/>
    </xf>
    <xf numFmtId="9" fontId="5" fillId="3" borderId="0" xfId="1" applyFont="1" applyFill="1" applyBorder="1" applyAlignment="1">
      <alignment wrapText="1"/>
    </xf>
    <xf numFmtId="9" fontId="0" fillId="3" borderId="191" xfId="1" applyFont="1" applyFill="1" applyBorder="1" applyAlignment="1">
      <alignment vertical="center" wrapText="1"/>
    </xf>
    <xf numFmtId="9" fontId="0" fillId="3" borderId="192" xfId="1" applyFont="1" applyFill="1" applyBorder="1" applyAlignment="1">
      <alignment horizontal="center" vertical="center"/>
    </xf>
    <xf numFmtId="9" fontId="0" fillId="3" borderId="193" xfId="1" applyFont="1" applyFill="1" applyBorder="1" applyAlignment="1">
      <alignment horizontal="center" vertical="center"/>
    </xf>
    <xf numFmtId="9" fontId="0" fillId="3" borderId="194" xfId="1" applyFont="1" applyFill="1" applyBorder="1" applyAlignment="1">
      <alignment horizontal="center" vertical="center"/>
    </xf>
    <xf numFmtId="9" fontId="24" fillId="6" borderId="0" xfId="1" applyFont="1" applyFill="1" applyAlignment="1">
      <alignment horizontal="center" vertical="center"/>
    </xf>
    <xf numFmtId="9" fontId="0" fillId="3" borderId="171" xfId="1" applyFont="1" applyFill="1" applyBorder="1" applyAlignment="1">
      <alignment vertical="center" wrapText="1"/>
    </xf>
    <xf numFmtId="9" fontId="0" fillId="3" borderId="195" xfId="1" applyFont="1" applyFill="1" applyBorder="1" applyAlignment="1">
      <alignment wrapText="1"/>
    </xf>
    <xf numFmtId="9" fontId="0" fillId="3" borderId="174" xfId="1" applyFont="1" applyFill="1" applyBorder="1"/>
    <xf numFmtId="9" fontId="0" fillId="3" borderId="197" xfId="1" applyFont="1" applyFill="1" applyBorder="1" applyAlignment="1">
      <alignment wrapText="1"/>
    </xf>
    <xf numFmtId="9" fontId="0" fillId="3" borderId="195" xfId="1" applyFont="1" applyFill="1" applyBorder="1" applyAlignment="1">
      <alignment vertical="center" wrapText="1"/>
    </xf>
    <xf numFmtId="9" fontId="0" fillId="3" borderId="197" xfId="1" applyFont="1" applyFill="1" applyBorder="1" applyAlignment="1">
      <alignment vertical="center" wrapText="1"/>
    </xf>
    <xf numFmtId="9" fontId="0" fillId="3" borderId="196" xfId="1" applyFont="1" applyFill="1" applyBorder="1" applyAlignment="1">
      <alignment wrapText="1"/>
    </xf>
    <xf numFmtId="9" fontId="3" fillId="4" borderId="94" xfId="1" applyFont="1" applyFill="1" applyBorder="1" applyAlignment="1">
      <alignment horizontal="center" wrapText="1"/>
    </xf>
    <xf numFmtId="9" fontId="3" fillId="4" borderId="20" xfId="1" applyFont="1" applyFill="1" applyBorder="1" applyAlignment="1">
      <alignment horizontal="center" wrapText="1"/>
    </xf>
    <xf numFmtId="9" fontId="1" fillId="4" borderId="133" xfId="1" applyFont="1" applyFill="1" applyBorder="1" applyAlignment="1">
      <alignment horizontal="center" vertical="center" wrapText="1"/>
    </xf>
    <xf numFmtId="9" fontId="28" fillId="3" borderId="0" xfId="1" applyFont="1" applyFill="1" applyAlignment="1">
      <alignment horizontal="center" vertical="center" wrapText="1"/>
    </xf>
    <xf numFmtId="9" fontId="5" fillId="3" borderId="0" xfId="0" applyNumberFormat="1" applyFont="1" applyFill="1" applyAlignment="1">
      <alignment wrapText="1"/>
    </xf>
    <xf numFmtId="9" fontId="1" fillId="4" borderId="98" xfId="1" applyFont="1" applyFill="1" applyBorder="1" applyAlignment="1">
      <alignment horizontal="center" vertical="center" wrapText="1"/>
    </xf>
    <xf numFmtId="9" fontId="5" fillId="3" borderId="0" xfId="1" applyFont="1" applyFill="1" applyAlignment="1">
      <alignment horizontal="center" wrapText="1"/>
    </xf>
    <xf numFmtId="9" fontId="14" fillId="3" borderId="0" xfId="1" applyFont="1" applyFill="1" applyAlignment="1">
      <alignment horizontal="center" wrapText="1"/>
    </xf>
    <xf numFmtId="9" fontId="5" fillId="3" borderId="0" xfId="1" applyFont="1" applyFill="1" applyAlignment="1">
      <alignment horizontal="center"/>
    </xf>
    <xf numFmtId="9" fontId="9" fillId="3" borderId="170" xfId="1" applyFont="1" applyFill="1" applyBorder="1" applyAlignment="1">
      <alignment horizontal="center" vertical="center" wrapText="1"/>
    </xf>
    <xf numFmtId="9" fontId="9" fillId="3" borderId="2" xfId="1" applyFont="1" applyFill="1" applyBorder="1" applyAlignment="1">
      <alignment horizontal="center" vertical="center" wrapText="1"/>
    </xf>
    <xf numFmtId="9" fontId="9" fillId="3" borderId="26" xfId="1" applyFont="1" applyFill="1" applyBorder="1" applyAlignment="1">
      <alignment horizontal="center" vertical="center" wrapText="1"/>
    </xf>
    <xf numFmtId="9" fontId="9" fillId="3" borderId="30" xfId="1" applyFont="1" applyFill="1" applyBorder="1" applyAlignment="1">
      <alignment horizontal="center" vertical="center" wrapText="1"/>
    </xf>
    <xf numFmtId="9" fontId="30" fillId="3" borderId="0" xfId="1" applyFont="1" applyFill="1" applyAlignment="1">
      <alignment horizontal="center" wrapText="1"/>
    </xf>
    <xf numFmtId="9" fontId="9" fillId="3" borderId="177" xfId="1" applyFont="1" applyFill="1" applyBorder="1" applyAlignment="1">
      <alignment horizontal="center" vertical="center" wrapText="1"/>
    </xf>
    <xf numFmtId="9" fontId="9" fillId="3" borderId="58" xfId="1" applyFont="1" applyFill="1" applyBorder="1" applyAlignment="1">
      <alignment horizontal="center" vertical="center" wrapText="1"/>
    </xf>
    <xf numFmtId="9" fontId="9" fillId="3" borderId="25" xfId="1" applyFont="1" applyFill="1" applyBorder="1" applyAlignment="1">
      <alignment vertical="center" wrapText="1"/>
    </xf>
    <xf numFmtId="9" fontId="0" fillId="3" borderId="0" xfId="1" applyFont="1" applyFill="1"/>
    <xf numFmtId="9" fontId="0" fillId="3" borderId="200" xfId="1" applyFont="1" applyFill="1" applyBorder="1"/>
    <xf numFmtId="9" fontId="0" fillId="3" borderId="201" xfId="1" applyFont="1" applyFill="1" applyBorder="1" applyAlignment="1">
      <alignment horizontal="left" vertical="center" wrapText="1"/>
    </xf>
    <xf numFmtId="9" fontId="0" fillId="3" borderId="203" xfId="1" applyFont="1" applyFill="1" applyBorder="1" applyAlignment="1">
      <alignment horizontal="center" vertical="center"/>
    </xf>
    <xf numFmtId="9" fontId="0" fillId="3" borderId="191" xfId="1" applyFont="1" applyFill="1" applyBorder="1"/>
    <xf numFmtId="9" fontId="0" fillId="3" borderId="202" xfId="1" applyFont="1" applyFill="1" applyBorder="1" applyAlignment="1">
      <alignment horizontal="left" vertical="center" wrapText="1"/>
    </xf>
    <xf numFmtId="9" fontId="0" fillId="3" borderId="204" xfId="1" applyFont="1" applyFill="1" applyBorder="1" applyAlignment="1">
      <alignment horizontal="center" vertical="center"/>
    </xf>
    <xf numFmtId="9" fontId="0" fillId="3" borderId="0" xfId="1" applyFont="1" applyFill="1" applyAlignment="1">
      <alignment wrapText="1"/>
    </xf>
    <xf numFmtId="9" fontId="25" fillId="3" borderId="0" xfId="1" applyFont="1" applyFill="1" applyBorder="1"/>
    <xf numFmtId="9" fontId="0" fillId="3" borderId="205" xfId="1" applyFont="1" applyFill="1" applyBorder="1" applyAlignment="1">
      <alignment horizontal="left" vertical="center" wrapText="1"/>
    </xf>
    <xf numFmtId="9" fontId="0" fillId="3" borderId="206" xfId="1" applyFont="1" applyFill="1" applyBorder="1" applyAlignment="1">
      <alignment horizontal="center" vertical="center"/>
    </xf>
    <xf numFmtId="9" fontId="0" fillId="3" borderId="208" xfId="1" applyFont="1" applyFill="1" applyBorder="1" applyAlignment="1">
      <alignment horizontal="center" vertical="center"/>
    </xf>
    <xf numFmtId="9" fontId="0" fillId="3" borderId="201" xfId="1" applyFont="1" applyFill="1" applyBorder="1" applyAlignment="1">
      <alignment wrapText="1"/>
    </xf>
    <xf numFmtId="9" fontId="0" fillId="3" borderId="205" xfId="1" applyFont="1" applyFill="1" applyBorder="1" applyAlignment="1">
      <alignment wrapText="1"/>
    </xf>
    <xf numFmtId="9" fontId="0" fillId="3" borderId="189" xfId="1" applyFont="1" applyFill="1" applyBorder="1" applyAlignment="1">
      <alignment vertical="center" wrapText="1"/>
    </xf>
    <xf numFmtId="9" fontId="0" fillId="3" borderId="172" xfId="1" applyFont="1" applyFill="1" applyBorder="1" applyAlignment="1">
      <alignment wrapText="1"/>
    </xf>
    <xf numFmtId="9" fontId="0" fillId="3" borderId="175" xfId="1" applyFont="1" applyFill="1" applyBorder="1" applyAlignment="1">
      <alignment wrapText="1"/>
    </xf>
    <xf numFmtId="9" fontId="33" fillId="3" borderId="0" xfId="0" applyNumberFormat="1" applyFont="1" applyFill="1" applyAlignment="1">
      <alignment horizontal="left" wrapText="1"/>
    </xf>
    <xf numFmtId="0" fontId="33" fillId="3" borderId="0" xfId="0" applyFont="1" applyFill="1" applyAlignment="1">
      <alignment horizontal="right"/>
    </xf>
    <xf numFmtId="9" fontId="24" fillId="3" borderId="0" xfId="0" applyNumberFormat="1" applyFont="1" applyFill="1" applyAlignment="1">
      <alignment horizontal="left" wrapText="1"/>
    </xf>
    <xf numFmtId="0" fontId="27" fillId="3" borderId="0" xfId="0" applyFont="1" applyFill="1" applyAlignment="1">
      <alignment horizontal="center" vertical="center" wrapText="1"/>
    </xf>
    <xf numFmtId="9" fontId="9" fillId="3" borderId="0" xfId="1" applyFont="1" applyFill="1" applyAlignment="1">
      <alignment horizontal="left" wrapText="1"/>
    </xf>
    <xf numFmtId="9" fontId="1" fillId="4" borderId="217" xfId="0" applyNumberFormat="1" applyFont="1" applyFill="1" applyBorder="1" applyAlignment="1">
      <alignment horizontal="center" vertical="center" wrapText="1"/>
    </xf>
    <xf numFmtId="9" fontId="1" fillId="4" borderId="218" xfId="0" applyNumberFormat="1" applyFont="1" applyFill="1" applyBorder="1" applyAlignment="1">
      <alignment horizontal="center" vertical="center" wrapText="1"/>
    </xf>
    <xf numFmtId="0" fontId="9" fillId="3" borderId="219" xfId="0" applyFont="1" applyFill="1" applyBorder="1" applyAlignment="1">
      <alignment horizontal="left" vertical="center" wrapText="1"/>
    </xf>
    <xf numFmtId="0" fontId="9" fillId="3" borderId="220" xfId="0" applyFont="1" applyFill="1" applyBorder="1" applyAlignment="1">
      <alignment horizontal="left" vertical="center" wrapText="1"/>
    </xf>
    <xf numFmtId="0" fontId="9" fillId="3" borderId="221" xfId="0" applyFont="1" applyFill="1" applyBorder="1" applyAlignment="1">
      <alignment horizontal="left" vertical="center" wrapText="1"/>
    </xf>
    <xf numFmtId="0" fontId="9" fillId="3" borderId="222" xfId="0" applyFont="1" applyFill="1" applyBorder="1" applyAlignment="1">
      <alignment horizontal="left" vertical="center" wrapText="1"/>
    </xf>
    <xf numFmtId="0" fontId="3" fillId="3" borderId="223" xfId="0" applyFont="1" applyFill="1" applyBorder="1" applyAlignment="1">
      <alignment horizontal="justify" vertical="center" wrapText="1"/>
    </xf>
    <xf numFmtId="0" fontId="3" fillId="3" borderId="224" xfId="0" applyFont="1" applyFill="1" applyBorder="1" applyAlignment="1">
      <alignment horizontal="justify" vertical="center" wrapText="1"/>
    </xf>
    <xf numFmtId="0" fontId="9" fillId="3" borderId="221" xfId="0" applyFont="1" applyFill="1" applyBorder="1" applyAlignment="1">
      <alignment vertical="center" wrapText="1"/>
    </xf>
    <xf numFmtId="0" fontId="9" fillId="3" borderId="222" xfId="0" applyFont="1" applyFill="1" applyBorder="1" applyAlignment="1">
      <alignment vertical="center" wrapText="1"/>
    </xf>
    <xf numFmtId="0" fontId="9" fillId="3" borderId="223" xfId="0" applyFont="1" applyFill="1" applyBorder="1" applyAlignment="1">
      <alignment horizontal="justify" vertical="center" wrapText="1"/>
    </xf>
    <xf numFmtId="0" fontId="9" fillId="3" borderId="224" xfId="0" applyFont="1" applyFill="1" applyBorder="1" applyAlignment="1">
      <alignment horizontal="justify" vertical="center" wrapText="1"/>
    </xf>
    <xf numFmtId="0" fontId="9" fillId="0" borderId="223" xfId="0" applyFont="1" applyFill="1" applyBorder="1" applyAlignment="1">
      <alignment horizontal="justify" vertical="center" wrapText="1"/>
    </xf>
    <xf numFmtId="0" fontId="9" fillId="0" borderId="224" xfId="0" applyFont="1" applyFill="1" applyBorder="1" applyAlignment="1">
      <alignment horizontal="justify" vertical="center" wrapText="1"/>
    </xf>
    <xf numFmtId="0" fontId="9" fillId="3" borderId="225" xfId="0" applyFont="1" applyFill="1" applyBorder="1" applyAlignment="1">
      <alignment horizontal="justify" vertical="center" wrapText="1"/>
    </xf>
    <xf numFmtId="0" fontId="9" fillId="3" borderId="226" xfId="0" applyFont="1" applyFill="1" applyBorder="1" applyAlignment="1">
      <alignment horizontal="justify" vertical="center" wrapText="1"/>
    </xf>
    <xf numFmtId="0" fontId="9" fillId="3" borderId="227" xfId="0" applyFont="1" applyFill="1" applyBorder="1" applyAlignment="1">
      <alignment horizontal="justify" vertical="center" wrapText="1"/>
    </xf>
    <xf numFmtId="0" fontId="9" fillId="3" borderId="228" xfId="0" applyFont="1" applyFill="1" applyBorder="1" applyAlignment="1">
      <alignment horizontal="justify" vertical="center" wrapText="1"/>
    </xf>
    <xf numFmtId="0" fontId="3" fillId="3" borderId="229" xfId="0" applyFont="1" applyFill="1" applyBorder="1" applyAlignment="1">
      <alignment vertical="center" wrapText="1"/>
    </xf>
    <xf numFmtId="0" fontId="3" fillId="3" borderId="230" xfId="0" applyFont="1" applyFill="1" applyBorder="1" applyAlignment="1">
      <alignment vertical="center" wrapText="1"/>
    </xf>
    <xf numFmtId="0" fontId="9" fillId="3" borderId="227" xfId="0" applyFont="1" applyFill="1" applyBorder="1" applyAlignment="1">
      <alignment vertical="center" wrapText="1"/>
    </xf>
    <xf numFmtId="0" fontId="9" fillId="3" borderId="228" xfId="0" applyFont="1" applyFill="1" applyBorder="1" applyAlignment="1">
      <alignment vertical="center" wrapText="1"/>
    </xf>
    <xf numFmtId="0" fontId="9" fillId="3" borderId="231" xfId="0" applyFont="1" applyFill="1" applyBorder="1" applyAlignment="1">
      <alignment vertical="center" wrapText="1"/>
    </xf>
    <xf numFmtId="0" fontId="9" fillId="3" borderId="232" xfId="0" applyFont="1" applyFill="1" applyBorder="1" applyAlignment="1">
      <alignment vertical="center" wrapText="1"/>
    </xf>
    <xf numFmtId="0" fontId="9" fillId="3" borderId="219" xfId="0" applyFont="1" applyFill="1" applyBorder="1" applyAlignment="1">
      <alignment vertical="center" wrapText="1"/>
    </xf>
    <xf numFmtId="0" fontId="9" fillId="3" borderId="220" xfId="0" applyFont="1" applyFill="1" applyBorder="1" applyAlignment="1">
      <alignment vertical="center" wrapText="1"/>
    </xf>
    <xf numFmtId="0" fontId="9" fillId="3" borderId="233" xfId="0" applyFont="1" applyFill="1" applyBorder="1" applyAlignment="1">
      <alignment horizontal="justify" vertical="center" wrapText="1"/>
    </xf>
    <xf numFmtId="0" fontId="9" fillId="3" borderId="234" xfId="0" applyFont="1" applyFill="1" applyBorder="1" applyAlignment="1">
      <alignment horizontal="justify" vertical="center" wrapText="1"/>
    </xf>
    <xf numFmtId="0" fontId="9" fillId="3" borderId="229" xfId="0" applyFont="1" applyFill="1" applyBorder="1" applyAlignment="1">
      <alignment horizontal="justify" vertical="center" wrapText="1"/>
    </xf>
    <xf numFmtId="0" fontId="9" fillId="3" borderId="230" xfId="0" applyFont="1" applyFill="1" applyBorder="1" applyAlignment="1">
      <alignment horizontal="justify" vertical="center" wrapText="1"/>
    </xf>
    <xf numFmtId="0" fontId="9" fillId="3" borderId="235" xfId="0" applyFont="1" applyFill="1" applyBorder="1" applyAlignment="1">
      <alignment vertical="center" wrapText="1"/>
    </xf>
    <xf numFmtId="0" fontId="9" fillId="3" borderId="236" xfId="0" applyFont="1" applyFill="1" applyBorder="1" applyAlignment="1">
      <alignment vertical="center" wrapText="1"/>
    </xf>
    <xf numFmtId="0" fontId="9" fillId="3" borderId="237" xfId="0" applyFont="1" applyFill="1" applyBorder="1" applyAlignment="1">
      <alignment horizontal="justify" vertical="center" wrapText="1"/>
    </xf>
    <xf numFmtId="0" fontId="9" fillId="3" borderId="238" xfId="0" applyFont="1" applyFill="1" applyBorder="1" applyAlignment="1">
      <alignment horizontal="justify" vertical="center" wrapText="1"/>
    </xf>
    <xf numFmtId="0" fontId="3" fillId="3" borderId="221" xfId="0" applyFont="1" applyFill="1" applyBorder="1" applyAlignment="1">
      <alignment vertical="center" wrapText="1"/>
    </xf>
    <xf numFmtId="0" fontId="3" fillId="3" borderId="222" xfId="0" applyFont="1" applyFill="1" applyBorder="1" applyAlignment="1">
      <alignment vertical="center" wrapText="1"/>
    </xf>
    <xf numFmtId="0" fontId="3" fillId="3" borderId="239" xfId="0" applyFont="1" applyFill="1" applyBorder="1" applyAlignment="1">
      <alignment vertical="center" wrapText="1"/>
    </xf>
    <xf numFmtId="0" fontId="3" fillId="3" borderId="240" xfId="0" applyFont="1" applyFill="1" applyBorder="1" applyAlignment="1">
      <alignment vertical="center" wrapText="1"/>
    </xf>
    <xf numFmtId="0" fontId="9" fillId="3" borderId="241" xfId="0" applyFont="1" applyFill="1" applyBorder="1" applyAlignment="1">
      <alignment horizontal="justify" vertical="center" wrapText="1"/>
    </xf>
    <xf numFmtId="0" fontId="9" fillId="3" borderId="242" xfId="0" applyFont="1" applyFill="1" applyBorder="1" applyAlignment="1">
      <alignment horizontal="justify" vertical="center" wrapText="1"/>
    </xf>
    <xf numFmtId="0" fontId="9" fillId="3" borderId="243" xfId="0" applyFont="1" applyFill="1" applyBorder="1" applyAlignment="1">
      <alignment horizontal="justify" vertical="center" wrapText="1"/>
    </xf>
    <xf numFmtId="0" fontId="9" fillId="3" borderId="244" xfId="0" applyFont="1" applyFill="1" applyBorder="1" applyAlignment="1">
      <alignment horizontal="justify" vertical="center" wrapText="1"/>
    </xf>
    <xf numFmtId="0" fontId="3" fillId="3" borderId="235" xfId="0" applyFont="1" applyFill="1" applyBorder="1" applyAlignment="1">
      <alignment vertical="center" wrapText="1"/>
    </xf>
    <xf numFmtId="0" fontId="3" fillId="3" borderId="236" xfId="0" applyFont="1" applyFill="1" applyBorder="1" applyAlignment="1">
      <alignment vertical="center" wrapText="1"/>
    </xf>
    <xf numFmtId="0" fontId="9" fillId="3" borderId="245" xfId="0" applyFont="1" applyFill="1" applyBorder="1" applyAlignment="1">
      <alignment vertical="center" wrapText="1"/>
    </xf>
    <xf numFmtId="0" fontId="9" fillId="3" borderId="246" xfId="0" applyFont="1" applyFill="1" applyBorder="1" applyAlignment="1">
      <alignment vertical="center" wrapText="1"/>
    </xf>
    <xf numFmtId="0" fontId="9" fillId="3" borderId="247" xfId="0" applyFont="1" applyFill="1" applyBorder="1" applyAlignment="1">
      <alignment horizontal="justify" vertical="center" wrapText="1"/>
    </xf>
    <xf numFmtId="0" fontId="9" fillId="3" borderId="248" xfId="0" applyFont="1" applyFill="1" applyBorder="1" applyAlignment="1">
      <alignment horizontal="justify" vertical="center" wrapText="1"/>
    </xf>
    <xf numFmtId="0" fontId="9" fillId="3" borderId="249" xfId="0" applyFont="1" applyFill="1" applyBorder="1" applyAlignment="1">
      <alignment horizontal="justify" vertical="center" wrapText="1"/>
    </xf>
    <xf numFmtId="0" fontId="9" fillId="3" borderId="250" xfId="0" applyFont="1" applyFill="1" applyBorder="1" applyAlignment="1">
      <alignment horizontal="justify" vertical="center" wrapText="1"/>
    </xf>
    <xf numFmtId="0" fontId="9" fillId="3" borderId="251" xfId="0" applyFont="1" applyFill="1" applyBorder="1" applyAlignment="1">
      <alignment horizontal="justify" vertical="center" wrapText="1"/>
    </xf>
    <xf numFmtId="0" fontId="9" fillId="3" borderId="252" xfId="0" applyFont="1" applyFill="1" applyBorder="1" applyAlignment="1">
      <alignment horizontal="justify" vertical="center" wrapText="1"/>
    </xf>
    <xf numFmtId="0" fontId="9" fillId="3" borderId="239" xfId="0" applyFont="1" applyFill="1" applyBorder="1" applyAlignment="1">
      <alignment horizontal="justify" vertical="center" wrapText="1"/>
    </xf>
    <xf numFmtId="0" fontId="9" fillId="3" borderId="240" xfId="0" applyFont="1" applyFill="1" applyBorder="1" applyAlignment="1">
      <alignment horizontal="justify" vertical="center" wrapText="1"/>
    </xf>
    <xf numFmtId="0" fontId="9" fillId="3" borderId="219" xfId="0" applyFont="1" applyFill="1" applyBorder="1" applyAlignment="1">
      <alignment horizontal="justify" vertical="center" wrapText="1"/>
    </xf>
    <xf numFmtId="0" fontId="9" fillId="3" borderId="220" xfId="0" applyFont="1" applyFill="1" applyBorder="1" applyAlignment="1">
      <alignment horizontal="justify" vertical="center" wrapText="1"/>
    </xf>
    <xf numFmtId="0" fontId="0" fillId="3" borderId="0" xfId="0" applyFill="1" applyAlignment="1">
      <alignment horizontal="center"/>
    </xf>
    <xf numFmtId="9" fontId="0" fillId="3" borderId="0" xfId="0" applyNumberFormat="1" applyFill="1" applyAlignment="1">
      <alignment horizontal="center"/>
    </xf>
    <xf numFmtId="0" fontId="35" fillId="3" borderId="0" xfId="0" applyFont="1" applyFill="1"/>
    <xf numFmtId="0" fontId="35" fillId="3" borderId="0" xfId="0" applyFont="1" applyFill="1" applyAlignment="1">
      <alignment horizontal="center"/>
    </xf>
    <xf numFmtId="0" fontId="36" fillId="3" borderId="188" xfId="2" applyFont="1" applyFill="1" applyAlignment="1">
      <alignment horizontal="center"/>
    </xf>
    <xf numFmtId="0" fontId="0" fillId="3" borderId="253" xfId="0" applyFill="1" applyBorder="1"/>
    <xf numFmtId="0" fontId="0" fillId="3" borderId="253" xfId="0" applyFill="1" applyBorder="1" applyAlignment="1">
      <alignment horizontal="center"/>
    </xf>
    <xf numFmtId="9" fontId="33" fillId="3" borderId="253" xfId="0" applyNumberFormat="1" applyFont="1" applyFill="1" applyBorder="1" applyAlignment="1">
      <alignment horizontal="center"/>
    </xf>
    <xf numFmtId="0" fontId="3" fillId="3" borderId="0" xfId="0" applyFont="1" applyFill="1" applyAlignment="1">
      <alignment horizontal="center" vertical="center"/>
    </xf>
    <xf numFmtId="9" fontId="9" fillId="3" borderId="0" xfId="1" applyFont="1" applyFill="1" applyAlignment="1">
      <alignment horizontal="center" vertical="center" wrapText="1"/>
    </xf>
    <xf numFmtId="0" fontId="27" fillId="3" borderId="0" xfId="0" applyFont="1" applyFill="1" applyAlignment="1">
      <alignment horizontal="right" vertical="top"/>
    </xf>
    <xf numFmtId="0" fontId="27" fillId="3" borderId="0" xfId="0" applyFont="1" applyFill="1" applyAlignment="1">
      <alignment horizontal="center" vertical="top" wrapText="1"/>
    </xf>
    <xf numFmtId="0" fontId="9" fillId="3" borderId="0" xfId="0" applyFont="1" applyFill="1" applyAlignment="1">
      <alignment horizontal="left" vertical="top"/>
    </xf>
    <xf numFmtId="9" fontId="3" fillId="3" borderId="0" xfId="1" applyFont="1" applyFill="1" applyAlignment="1">
      <alignment horizontal="left" wrapText="1"/>
    </xf>
    <xf numFmtId="0" fontId="9" fillId="3" borderId="0" xfId="0" applyFont="1" applyFill="1" applyAlignment="1">
      <alignment horizontal="right" vertical="top" wrapText="1"/>
    </xf>
    <xf numFmtId="0" fontId="0" fillId="3" borderId="0" xfId="0" applyFill="1" applyAlignment="1">
      <alignment horizontal="right"/>
    </xf>
    <xf numFmtId="9" fontId="37" fillId="6" borderId="0" xfId="1" applyFont="1" applyFill="1" applyAlignment="1">
      <alignment horizontal="center" vertical="center"/>
    </xf>
    <xf numFmtId="9" fontId="38" fillId="3" borderId="191" xfId="1" applyFont="1" applyFill="1" applyBorder="1" applyAlignment="1">
      <alignment vertical="center" wrapText="1"/>
    </xf>
    <xf numFmtId="9" fontId="39" fillId="3" borderId="192" xfId="1" applyFont="1" applyFill="1" applyBorder="1" applyAlignment="1">
      <alignment horizontal="center" vertical="center"/>
    </xf>
    <xf numFmtId="9" fontId="39" fillId="3" borderId="193" xfId="1" applyFont="1" applyFill="1" applyBorder="1" applyAlignment="1">
      <alignment horizontal="center" vertical="center"/>
    </xf>
    <xf numFmtId="9" fontId="39" fillId="3" borderId="194" xfId="1" applyFont="1" applyFill="1" applyBorder="1" applyAlignment="1">
      <alignment horizontal="center" vertical="center"/>
    </xf>
    <xf numFmtId="9" fontId="0" fillId="3" borderId="196" xfId="1" applyFont="1" applyFill="1" applyBorder="1" applyAlignment="1">
      <alignment vertical="center" wrapText="1"/>
    </xf>
    <xf numFmtId="9" fontId="38" fillId="3" borderId="174" xfId="1" applyFont="1" applyFill="1" applyBorder="1"/>
    <xf numFmtId="9" fontId="39" fillId="3" borderId="203" xfId="1" applyFont="1" applyFill="1" applyBorder="1" applyAlignment="1">
      <alignment horizontal="center" vertical="center"/>
    </xf>
    <xf numFmtId="9" fontId="39" fillId="3" borderId="204" xfId="1" applyFont="1" applyFill="1" applyBorder="1" applyAlignment="1">
      <alignment horizontal="center" vertical="center"/>
    </xf>
    <xf numFmtId="9" fontId="38" fillId="3" borderId="200" xfId="1" applyFont="1" applyFill="1" applyBorder="1"/>
    <xf numFmtId="9" fontId="38" fillId="3" borderId="191" xfId="1" applyFont="1" applyFill="1" applyBorder="1"/>
    <xf numFmtId="9" fontId="39" fillId="3" borderId="206" xfId="1" applyFont="1" applyFill="1" applyBorder="1" applyAlignment="1">
      <alignment horizontal="center" vertical="center"/>
    </xf>
    <xf numFmtId="9" fontId="39" fillId="3" borderId="208" xfId="1" applyFont="1" applyFill="1" applyBorder="1" applyAlignment="1">
      <alignment horizontal="center" vertical="center"/>
    </xf>
    <xf numFmtId="9" fontId="0" fillId="3" borderId="201" xfId="1" applyFont="1" applyFill="1" applyBorder="1" applyAlignment="1">
      <alignment vertical="center" wrapText="1"/>
    </xf>
    <xf numFmtId="0" fontId="9" fillId="3" borderId="254" xfId="0" applyFont="1" applyFill="1" applyBorder="1" applyAlignment="1">
      <alignment horizontal="left" vertical="center" wrapText="1"/>
    </xf>
    <xf numFmtId="0" fontId="9" fillId="3" borderId="255" xfId="0" applyFont="1" applyFill="1" applyBorder="1" applyAlignment="1">
      <alignment horizontal="left" vertical="center" wrapText="1"/>
    </xf>
    <xf numFmtId="0" fontId="9" fillId="3" borderId="256" xfId="0" applyFont="1" applyFill="1" applyBorder="1" applyAlignment="1">
      <alignment horizontal="justify" vertical="center" wrapText="1"/>
    </xf>
    <xf numFmtId="0" fontId="9" fillId="3" borderId="257" xfId="0" applyFont="1" applyFill="1" applyBorder="1" applyAlignment="1">
      <alignment horizontal="justify" vertical="center" wrapText="1"/>
    </xf>
    <xf numFmtId="0" fontId="9" fillId="3" borderId="258" xfId="0" applyFont="1" applyFill="1" applyBorder="1" applyAlignment="1">
      <alignment vertical="center" wrapText="1"/>
    </xf>
    <xf numFmtId="0" fontId="9" fillId="3" borderId="259" xfId="0" applyFont="1" applyFill="1" applyBorder="1" applyAlignment="1">
      <alignment vertical="center" wrapText="1"/>
    </xf>
    <xf numFmtId="0" fontId="9" fillId="3" borderId="260" xfId="0" applyFont="1" applyFill="1" applyBorder="1" applyAlignment="1">
      <alignment vertical="center" wrapText="1"/>
    </xf>
    <xf numFmtId="0" fontId="9" fillId="3" borderId="261" xfId="0" applyFont="1" applyFill="1" applyBorder="1" applyAlignment="1">
      <alignment vertical="center" wrapText="1"/>
    </xf>
    <xf numFmtId="0" fontId="9" fillId="3" borderId="262" xfId="0" quotePrefix="1" applyFont="1" applyFill="1" applyBorder="1" applyAlignment="1">
      <alignment vertical="center" wrapText="1"/>
    </xf>
    <xf numFmtId="0" fontId="9" fillId="3" borderId="263" xfId="0" quotePrefix="1" applyFont="1" applyFill="1" applyBorder="1" applyAlignment="1">
      <alignment vertical="center" wrapText="1"/>
    </xf>
    <xf numFmtId="0" fontId="9" fillId="3" borderId="264" xfId="0" quotePrefix="1" applyFont="1" applyFill="1" applyBorder="1" applyAlignment="1">
      <alignment horizontal="justify" vertical="center" wrapText="1"/>
    </xf>
    <xf numFmtId="0" fontId="9" fillId="3" borderId="265" xfId="0" quotePrefix="1" applyFont="1" applyFill="1" applyBorder="1" applyAlignment="1">
      <alignment horizontal="justify" vertical="center" wrapText="1"/>
    </xf>
    <xf numFmtId="0" fontId="9" fillId="3" borderId="266" xfId="0" quotePrefix="1" applyFont="1" applyFill="1" applyBorder="1" applyAlignment="1">
      <alignment vertical="center" wrapText="1"/>
    </xf>
    <xf numFmtId="0" fontId="9" fillId="3" borderId="267" xfId="0" quotePrefix="1" applyFont="1" applyFill="1" applyBorder="1" applyAlignment="1">
      <alignment vertical="center" wrapText="1"/>
    </xf>
    <xf numFmtId="0" fontId="9" fillId="3" borderId="262" xfId="0" quotePrefix="1" applyFont="1" applyFill="1" applyBorder="1" applyAlignment="1">
      <alignment horizontal="justify" vertical="center" wrapText="1"/>
    </xf>
    <xf numFmtId="0" fontId="9" fillId="3" borderId="263" xfId="0" quotePrefix="1" applyFont="1" applyFill="1" applyBorder="1" applyAlignment="1">
      <alignment horizontal="justify" vertical="center" wrapText="1"/>
    </xf>
    <xf numFmtId="0" fontId="9" fillId="3" borderId="268" xfId="0" quotePrefix="1" applyFont="1" applyFill="1" applyBorder="1" applyAlignment="1">
      <alignment horizontal="justify" vertical="center" wrapText="1"/>
    </xf>
    <xf numFmtId="0" fontId="9" fillId="3" borderId="269" xfId="0" quotePrefix="1" applyFont="1" applyFill="1" applyBorder="1" applyAlignment="1">
      <alignment horizontal="justify" vertical="center" wrapText="1"/>
    </xf>
    <xf numFmtId="0" fontId="9" fillId="3" borderId="270" xfId="0" applyFont="1" applyFill="1" applyBorder="1" applyAlignment="1">
      <alignment vertical="center" wrapText="1"/>
    </xf>
    <xf numFmtId="0" fontId="9" fillId="3" borderId="271" xfId="0" applyFont="1" applyFill="1" applyBorder="1" applyAlignment="1">
      <alignment vertical="center" wrapText="1"/>
    </xf>
    <xf numFmtId="0" fontId="9" fillId="3" borderId="260" xfId="0" quotePrefix="1" applyFont="1" applyFill="1" applyBorder="1" applyAlignment="1">
      <alignment horizontal="justify" vertical="center" wrapText="1"/>
    </xf>
    <xf numFmtId="0" fontId="9" fillId="3" borderId="261" xfId="0" applyFont="1" applyFill="1" applyBorder="1" applyAlignment="1">
      <alignment horizontal="justify" vertical="center" wrapText="1"/>
    </xf>
    <xf numFmtId="0" fontId="9" fillId="3" borderId="264" xfId="0" applyFont="1" applyFill="1" applyBorder="1" applyAlignment="1">
      <alignment horizontal="justify" vertical="center" wrapText="1"/>
    </xf>
    <xf numFmtId="0" fontId="9" fillId="3" borderId="265" xfId="0" applyFont="1" applyFill="1" applyBorder="1" applyAlignment="1">
      <alignment horizontal="justify" vertical="center" wrapText="1"/>
    </xf>
    <xf numFmtId="0" fontId="9" fillId="3" borderId="272" xfId="0" applyFont="1" applyFill="1" applyBorder="1" applyAlignment="1">
      <alignment vertical="center" wrapText="1"/>
    </xf>
    <xf numFmtId="0" fontId="9" fillId="3" borderId="273" xfId="0" applyFont="1" applyFill="1" applyBorder="1" applyAlignment="1">
      <alignment vertical="center" wrapText="1"/>
    </xf>
    <xf numFmtId="0" fontId="9" fillId="3" borderId="266" xfId="0" applyFont="1" applyFill="1" applyBorder="1" applyAlignment="1">
      <alignment horizontal="justify" vertical="center" wrapText="1"/>
    </xf>
    <xf numFmtId="0" fontId="9" fillId="3" borderId="267" xfId="0" applyFont="1" applyFill="1" applyBorder="1" applyAlignment="1">
      <alignment horizontal="justify" vertical="center" wrapText="1"/>
    </xf>
    <xf numFmtId="0" fontId="9" fillId="3" borderId="272" xfId="0" applyFont="1" applyFill="1" applyBorder="1" applyAlignment="1">
      <alignment horizontal="justify" vertical="center" wrapText="1"/>
    </xf>
    <xf numFmtId="0" fontId="9" fillId="3" borderId="273" xfId="0" applyFont="1" applyFill="1" applyBorder="1" applyAlignment="1">
      <alignment horizontal="justify" vertical="center" wrapText="1"/>
    </xf>
    <xf numFmtId="0" fontId="9" fillId="3" borderId="264" xfId="0" applyFont="1" applyFill="1" applyBorder="1" applyAlignment="1">
      <alignment vertical="center" wrapText="1"/>
    </xf>
    <xf numFmtId="0" fontId="9" fillId="3" borderId="265" xfId="0" applyFont="1" applyFill="1" applyBorder="1" applyAlignment="1">
      <alignment vertical="center" wrapText="1"/>
    </xf>
    <xf numFmtId="0" fontId="9" fillId="3" borderId="270" xfId="0" applyFont="1" applyFill="1" applyBorder="1" applyAlignment="1">
      <alignment horizontal="justify" vertical="center" wrapText="1"/>
    </xf>
    <xf numFmtId="0" fontId="9" fillId="3" borderId="271" xfId="0" applyFont="1" applyFill="1" applyBorder="1" applyAlignment="1">
      <alignment horizontal="justify" vertical="center" wrapText="1"/>
    </xf>
    <xf numFmtId="0" fontId="9" fillId="3" borderId="262" xfId="0" applyFont="1" applyFill="1" applyBorder="1" applyAlignment="1">
      <alignment horizontal="justify" vertical="center" wrapText="1"/>
    </xf>
    <xf numFmtId="0" fontId="9" fillId="3" borderId="263" xfId="0" applyFont="1" applyFill="1" applyBorder="1" applyAlignment="1">
      <alignment horizontal="justify" vertical="center" wrapText="1"/>
    </xf>
    <xf numFmtId="0" fontId="9" fillId="3" borderId="262" xfId="0" applyFont="1" applyFill="1" applyBorder="1" applyAlignment="1">
      <alignment horizontal="left" vertical="center" wrapText="1"/>
    </xf>
    <xf numFmtId="0" fontId="9" fillId="3" borderId="263" xfId="0" applyFont="1" applyFill="1" applyBorder="1" applyAlignment="1">
      <alignment horizontal="left" vertical="center" wrapText="1"/>
    </xf>
    <xf numFmtId="0" fontId="9" fillId="3" borderId="274" xfId="0" applyFont="1" applyFill="1" applyBorder="1" applyAlignment="1">
      <alignment horizontal="justify" vertical="center" wrapText="1"/>
    </xf>
    <xf numFmtId="0" fontId="9" fillId="3" borderId="275" xfId="0" applyFont="1" applyFill="1" applyBorder="1" applyAlignment="1">
      <alignment horizontal="justify" vertical="center" wrapText="1"/>
    </xf>
    <xf numFmtId="0" fontId="9" fillId="3" borderId="276" xfId="0" applyFont="1" applyFill="1" applyBorder="1" applyAlignment="1">
      <alignment horizontal="justify" vertical="center" wrapText="1"/>
    </xf>
    <xf numFmtId="0" fontId="9" fillId="3" borderId="277" xfId="0" applyFont="1" applyFill="1" applyBorder="1" applyAlignment="1">
      <alignment horizontal="justify" vertical="center" wrapText="1"/>
    </xf>
    <xf numFmtId="0" fontId="9" fillId="3" borderId="256" xfId="0" quotePrefix="1" applyFont="1" applyFill="1" applyBorder="1" applyAlignment="1">
      <alignment horizontal="justify" vertical="center" wrapText="1"/>
    </xf>
    <xf numFmtId="0" fontId="9" fillId="3" borderId="257" xfId="0" quotePrefix="1" applyFont="1" applyFill="1" applyBorder="1" applyAlignment="1">
      <alignment horizontal="justify" vertical="center" wrapText="1"/>
    </xf>
    <xf numFmtId="0" fontId="9" fillId="3" borderId="278" xfId="0" applyFont="1" applyFill="1" applyBorder="1" applyAlignment="1">
      <alignment vertical="center" wrapText="1"/>
    </xf>
    <xf numFmtId="0" fontId="9" fillId="3" borderId="279" xfId="0" applyFont="1" applyFill="1" applyBorder="1" applyAlignment="1">
      <alignment vertical="center" wrapText="1"/>
    </xf>
    <xf numFmtId="0" fontId="9" fillId="3" borderId="280" xfId="0" applyFont="1" applyFill="1" applyBorder="1" applyAlignment="1">
      <alignment horizontal="justify" vertical="center" wrapText="1"/>
    </xf>
    <xf numFmtId="0" fontId="9" fillId="3" borderId="281" xfId="0" applyFont="1" applyFill="1" applyBorder="1" applyAlignment="1">
      <alignment horizontal="justify" vertical="center" wrapText="1"/>
    </xf>
    <xf numFmtId="0" fontId="9" fillId="3" borderId="84" xfId="0" applyFont="1" applyFill="1" applyBorder="1" applyAlignment="1">
      <alignment vertical="center" wrapText="1"/>
    </xf>
    <xf numFmtId="0" fontId="9" fillId="3" borderId="183" xfId="0" applyFont="1" applyFill="1" applyBorder="1" applyAlignment="1">
      <alignment vertical="center" wrapText="1"/>
    </xf>
    <xf numFmtId="0" fontId="9" fillId="3" borderId="47" xfId="0" applyFont="1" applyFill="1" applyBorder="1" applyAlignment="1">
      <alignment vertical="center" wrapText="1"/>
    </xf>
    <xf numFmtId="0" fontId="3" fillId="3" borderId="180" xfId="0" applyFont="1" applyFill="1" applyBorder="1" applyAlignment="1">
      <alignment vertical="center" wrapText="1"/>
    </xf>
    <xf numFmtId="0" fontId="3" fillId="3" borderId="179" xfId="0" applyFont="1" applyFill="1" applyBorder="1" applyAlignment="1">
      <alignment vertical="center" wrapText="1"/>
    </xf>
    <xf numFmtId="0" fontId="3" fillId="3" borderId="22" xfId="0" quotePrefix="1" applyFont="1" applyFill="1" applyBorder="1" applyAlignment="1">
      <alignment vertical="center" wrapText="1"/>
    </xf>
    <xf numFmtId="0" fontId="3" fillId="3" borderId="187" xfId="0" quotePrefix="1" applyFont="1" applyFill="1" applyBorder="1" applyAlignment="1">
      <alignment vertical="center" wrapText="1"/>
    </xf>
    <xf numFmtId="0" fontId="3" fillId="3" borderId="47" xfId="0" applyFont="1" applyFill="1" applyBorder="1" applyAlignment="1">
      <alignment horizontal="justify" vertical="center" wrapText="1"/>
    </xf>
    <xf numFmtId="0" fontId="3" fillId="3" borderId="23" xfId="0" applyFont="1" applyFill="1" applyBorder="1" applyAlignment="1">
      <alignment horizontal="justify" vertical="center" wrapText="1"/>
    </xf>
    <xf numFmtId="0" fontId="9" fillId="3" borderId="47" xfId="0" quotePrefix="1" applyFont="1" applyFill="1" applyBorder="1" applyAlignment="1">
      <alignment horizontal="justify" vertical="center" wrapText="1"/>
    </xf>
    <xf numFmtId="0" fontId="9" fillId="3" borderId="23" xfId="0" quotePrefix="1" applyFont="1" applyFill="1" applyBorder="1" applyAlignment="1">
      <alignment horizontal="justify" vertical="center" wrapText="1"/>
    </xf>
    <xf numFmtId="0" fontId="9" fillId="3" borderId="180" xfId="0" applyFont="1" applyFill="1" applyBorder="1" applyAlignment="1">
      <alignment vertical="center" wrapText="1"/>
    </xf>
    <xf numFmtId="0" fontId="9" fillId="3" borderId="179" xfId="0" applyFont="1" applyFill="1" applyBorder="1" applyAlignment="1">
      <alignment vertical="center" wrapText="1"/>
    </xf>
    <xf numFmtId="0" fontId="9" fillId="3" borderId="180" xfId="0" applyFont="1" applyFill="1" applyBorder="1" applyAlignment="1">
      <alignment horizontal="justify" vertical="center" wrapText="1"/>
    </xf>
    <xf numFmtId="0" fontId="9" fillId="3" borderId="179" xfId="0" applyFont="1" applyFill="1" applyBorder="1" applyAlignment="1">
      <alignment horizontal="justify" vertical="center" wrapText="1"/>
    </xf>
    <xf numFmtId="0" fontId="9" fillId="3" borderId="48" xfId="0" applyFont="1" applyFill="1" applyBorder="1" applyAlignment="1">
      <alignment vertical="center" wrapText="1"/>
    </xf>
    <xf numFmtId="0" fontId="9" fillId="3" borderId="46" xfId="0" applyFont="1" applyFill="1" applyBorder="1" applyAlignment="1">
      <alignment vertical="center" wrapText="1"/>
    </xf>
    <xf numFmtId="0" fontId="9" fillId="3" borderId="282" xfId="0" applyFont="1" applyFill="1" applyBorder="1" applyAlignment="1">
      <alignment horizontal="justify" vertical="center" wrapText="1"/>
    </xf>
    <xf numFmtId="0" fontId="9" fillId="3" borderId="283" xfId="0" applyFont="1" applyFill="1" applyBorder="1" applyAlignment="1">
      <alignment horizontal="justify" vertical="center" wrapText="1"/>
    </xf>
    <xf numFmtId="0" fontId="9" fillId="3" borderId="284" xfId="0" applyFont="1" applyFill="1" applyBorder="1" applyAlignment="1">
      <alignment horizontal="justify" vertical="center" wrapText="1"/>
    </xf>
    <xf numFmtId="0" fontId="9" fillId="3" borderId="285" xfId="0" applyFont="1" applyFill="1" applyBorder="1" applyAlignment="1">
      <alignment horizontal="justify" vertical="center" wrapText="1"/>
    </xf>
    <xf numFmtId="0" fontId="9" fillId="3" borderId="286" xfId="0" applyFont="1" applyFill="1" applyBorder="1" applyAlignment="1">
      <alignment horizontal="justify" vertical="center" wrapText="1"/>
    </xf>
    <xf numFmtId="0" fontId="9" fillId="3" borderId="287" xfId="0" applyFont="1" applyFill="1" applyBorder="1" applyAlignment="1">
      <alignment horizontal="justify" vertical="center" wrapText="1"/>
    </xf>
    <xf numFmtId="0" fontId="9" fillId="3" borderId="46" xfId="0" applyFont="1" applyFill="1" applyBorder="1" applyAlignment="1">
      <alignment horizontal="justify" vertical="center" wrapText="1"/>
    </xf>
    <xf numFmtId="0" fontId="9" fillId="3" borderId="31" xfId="0" applyFont="1" applyFill="1" applyBorder="1" applyAlignment="1">
      <alignment horizontal="justify" vertical="center" wrapText="1"/>
    </xf>
    <xf numFmtId="0" fontId="9" fillId="3" borderId="47" xfId="0" applyFont="1" applyFill="1" applyBorder="1" applyAlignment="1">
      <alignment horizontal="justify" vertical="center" wrapText="1"/>
    </xf>
    <xf numFmtId="0" fontId="9" fillId="3" borderId="23" xfId="0" applyFont="1" applyFill="1" applyBorder="1" applyAlignment="1">
      <alignment horizontal="justify" vertical="center" wrapText="1"/>
    </xf>
    <xf numFmtId="0" fontId="9" fillId="3" borderId="48" xfId="0" applyFont="1" applyFill="1" applyBorder="1" applyAlignment="1">
      <alignment horizontal="justify" vertical="center" wrapText="1"/>
    </xf>
    <xf numFmtId="0" fontId="9" fillId="3" borderId="27" xfId="0" applyFont="1" applyFill="1" applyBorder="1" applyAlignment="1">
      <alignment horizontal="justify" vertical="center" wrapText="1"/>
    </xf>
    <xf numFmtId="0" fontId="9" fillId="3" borderId="84" xfId="0" applyFont="1" applyFill="1" applyBorder="1" applyAlignment="1">
      <alignment horizontal="justify" vertical="center" wrapText="1"/>
    </xf>
    <xf numFmtId="0" fontId="9" fillId="3" borderId="183" xfId="0" applyFont="1" applyFill="1" applyBorder="1" applyAlignment="1">
      <alignment horizontal="justify" vertical="center" wrapText="1"/>
    </xf>
    <xf numFmtId="0" fontId="9" fillId="3" borderId="288" xfId="0" applyFont="1" applyFill="1" applyBorder="1" applyAlignment="1">
      <alignment horizontal="justify" vertical="center" wrapText="1"/>
    </xf>
    <xf numFmtId="0" fontId="9" fillId="3" borderId="289" xfId="0" applyFont="1" applyFill="1" applyBorder="1" applyAlignment="1">
      <alignment horizontal="justify" vertical="center" wrapText="1"/>
    </xf>
    <xf numFmtId="0" fontId="9" fillId="0" borderId="47" xfId="0" applyFont="1" applyFill="1" applyBorder="1" applyAlignment="1">
      <alignment horizontal="justify" vertical="center" wrapText="1"/>
    </xf>
    <xf numFmtId="0" fontId="9" fillId="0" borderId="23" xfId="0" applyFont="1" applyFill="1" applyBorder="1" applyAlignment="1">
      <alignment horizontal="justify" vertical="center" wrapText="1"/>
    </xf>
    <xf numFmtId="0" fontId="9" fillId="3" borderId="48" xfId="0" quotePrefix="1" applyFont="1" applyFill="1" applyBorder="1" applyAlignment="1">
      <alignment horizontal="justify" vertical="center" wrapText="1"/>
    </xf>
    <xf numFmtId="0" fontId="9" fillId="3" borderId="27" xfId="0" quotePrefix="1" applyFont="1" applyFill="1" applyBorder="1" applyAlignment="1">
      <alignment horizontal="justify" vertical="center" wrapText="1"/>
    </xf>
    <xf numFmtId="0" fontId="3" fillId="3" borderId="46" xfId="0" applyFont="1" applyFill="1" applyBorder="1" applyAlignment="1">
      <alignment vertical="center" wrapText="1"/>
    </xf>
    <xf numFmtId="0" fontId="3" fillId="3" borderId="31" xfId="0" applyFont="1" applyFill="1" applyBorder="1" applyAlignment="1">
      <alignment vertical="center" wrapText="1"/>
    </xf>
    <xf numFmtId="0" fontId="3" fillId="3" borderId="47" xfId="0" applyFont="1" applyFill="1" applyBorder="1" applyAlignment="1">
      <alignment vertical="center" wrapText="1"/>
    </xf>
    <xf numFmtId="0" fontId="3" fillId="3" borderId="23" xfId="0" applyFont="1" applyFill="1" applyBorder="1" applyAlignment="1">
      <alignment vertical="center" wrapText="1"/>
    </xf>
    <xf numFmtId="0" fontId="3" fillId="3" borderId="22" xfId="0" applyFont="1" applyFill="1" applyBorder="1" applyAlignment="1">
      <alignment vertical="center" wrapText="1"/>
    </xf>
    <xf numFmtId="0" fontId="3" fillId="3" borderId="187" xfId="0" applyFont="1" applyFill="1" applyBorder="1" applyAlignment="1">
      <alignment vertical="center" wrapText="1"/>
    </xf>
    <xf numFmtId="0" fontId="3" fillId="3" borderId="84" xfId="0" applyFont="1" applyFill="1" applyBorder="1" applyAlignment="1">
      <alignment vertical="center" wrapText="1"/>
    </xf>
    <xf numFmtId="0" fontId="3" fillId="3" borderId="183" xfId="0" applyFont="1" applyFill="1" applyBorder="1" applyAlignment="1">
      <alignment vertical="center" wrapText="1"/>
    </xf>
    <xf numFmtId="0" fontId="9" fillId="3" borderId="22" xfId="0" applyFont="1" applyFill="1" applyBorder="1" applyAlignment="1">
      <alignment vertical="center" wrapText="1"/>
    </xf>
    <xf numFmtId="0" fontId="9" fillId="3" borderId="187" xfId="0" applyFont="1" applyFill="1" applyBorder="1" applyAlignment="1">
      <alignment vertical="center" wrapText="1"/>
    </xf>
    <xf numFmtId="0" fontId="3" fillId="3" borderId="48" xfId="0" applyFont="1" applyFill="1" applyBorder="1" applyAlignment="1">
      <alignment vertical="center" wrapText="1"/>
    </xf>
    <xf numFmtId="0" fontId="3" fillId="3" borderId="27" xfId="0" applyFont="1" applyFill="1" applyBorder="1" applyAlignment="1">
      <alignment vertical="center" wrapText="1"/>
    </xf>
    <xf numFmtId="0" fontId="9" fillId="3" borderId="182" xfId="0" applyFont="1" applyFill="1" applyBorder="1" applyAlignment="1">
      <alignment vertical="center" wrapText="1"/>
    </xf>
    <xf numFmtId="0" fontId="5" fillId="3" borderId="22" xfId="0" applyFont="1" applyFill="1" applyBorder="1" applyAlignment="1">
      <alignment vertical="center" wrapText="1"/>
    </xf>
    <xf numFmtId="0" fontId="5" fillId="3" borderId="187" xfId="0" applyFont="1" applyFill="1" applyBorder="1" applyAlignment="1">
      <alignment vertical="center" wrapText="1"/>
    </xf>
    <xf numFmtId="0" fontId="5" fillId="3" borderId="180" xfId="0" applyFont="1" applyFill="1" applyBorder="1" applyAlignment="1">
      <alignment vertical="center" wrapText="1"/>
    </xf>
    <xf numFmtId="0" fontId="5" fillId="3" borderId="179" xfId="0" applyFont="1" applyFill="1" applyBorder="1" applyAlignment="1">
      <alignment vertical="center" wrapText="1"/>
    </xf>
    <xf numFmtId="0" fontId="6" fillId="3" borderId="180" xfId="0" applyFont="1" applyFill="1" applyBorder="1" applyAlignment="1">
      <alignment vertical="center" wrapText="1"/>
    </xf>
    <xf numFmtId="0" fontId="6" fillId="3" borderId="179" xfId="0" applyFont="1" applyFill="1" applyBorder="1" applyAlignment="1">
      <alignment vertical="center" wrapText="1"/>
    </xf>
    <xf numFmtId="0" fontId="6" fillId="3" borderId="22" xfId="0" applyFont="1" applyFill="1" applyBorder="1" applyAlignment="1">
      <alignment vertical="center" wrapText="1"/>
    </xf>
    <xf numFmtId="0" fontId="6" fillId="3" borderId="187" xfId="0" applyFont="1" applyFill="1" applyBorder="1" applyAlignment="1">
      <alignment vertical="center" wrapText="1"/>
    </xf>
    <xf numFmtId="0" fontId="3" fillId="3" borderId="47" xfId="0" applyFont="1" applyFill="1" applyBorder="1" applyAlignment="1">
      <alignment vertical="center"/>
    </xf>
    <xf numFmtId="0" fontId="3" fillId="3" borderId="23" xfId="0" quotePrefix="1" applyFont="1" applyFill="1" applyBorder="1" applyAlignment="1">
      <alignment vertical="center" wrapText="1"/>
    </xf>
    <xf numFmtId="0" fontId="9" fillId="3" borderId="290" xfId="0" applyFont="1" applyFill="1" applyBorder="1" applyAlignment="1">
      <alignment vertical="center" wrapText="1"/>
    </xf>
    <xf numFmtId="0" fontId="9" fillId="3" borderId="291" xfId="0" applyFont="1" applyFill="1" applyBorder="1" applyAlignment="1">
      <alignment vertical="center" wrapText="1"/>
    </xf>
    <xf numFmtId="0" fontId="34" fillId="3" borderId="47" xfId="0" applyFont="1" applyFill="1" applyBorder="1" applyAlignment="1">
      <alignment vertical="center" wrapText="1"/>
    </xf>
    <xf numFmtId="0" fontId="34" fillId="3" borderId="23" xfId="0" applyFont="1" applyFill="1" applyBorder="1" applyAlignment="1">
      <alignment vertical="center" wrapText="1"/>
    </xf>
    <xf numFmtId="0" fontId="9" fillId="3" borderId="292" xfId="0" applyFont="1" applyFill="1" applyBorder="1" applyAlignment="1">
      <alignment vertical="center" wrapText="1"/>
    </xf>
    <xf numFmtId="0" fontId="9" fillId="3" borderId="129" xfId="0" applyFont="1" applyFill="1" applyBorder="1" applyAlignment="1">
      <alignment vertical="center" wrapText="1"/>
    </xf>
    <xf numFmtId="0" fontId="9" fillId="3" borderId="22" xfId="0" quotePrefix="1" applyFont="1" applyFill="1" applyBorder="1" applyAlignment="1">
      <alignment vertical="center" wrapText="1"/>
    </xf>
    <xf numFmtId="0" fontId="9" fillId="3" borderId="187" xfId="0" quotePrefix="1" applyFont="1" applyFill="1" applyBorder="1" applyAlignment="1">
      <alignment vertical="center" wrapText="1"/>
    </xf>
    <xf numFmtId="0" fontId="9" fillId="3" borderId="84" xfId="0" quotePrefix="1" applyFont="1" applyFill="1" applyBorder="1" applyAlignment="1">
      <alignment vertical="center" wrapText="1"/>
    </xf>
    <xf numFmtId="0" fontId="9" fillId="3" borderId="183" xfId="0" quotePrefix="1" applyFont="1" applyFill="1" applyBorder="1" applyAlignment="1">
      <alignment vertical="center" wrapText="1"/>
    </xf>
    <xf numFmtId="0" fontId="3" fillId="3" borderId="24" xfId="0" applyFont="1" applyFill="1" applyBorder="1" applyAlignment="1">
      <alignment vertical="center" wrapText="1"/>
    </xf>
    <xf numFmtId="0" fontId="3" fillId="3" borderId="199" xfId="0" applyFont="1" applyFill="1" applyBorder="1" applyAlignment="1">
      <alignment vertical="center" wrapText="1"/>
    </xf>
    <xf numFmtId="0" fontId="9" fillId="3" borderId="293" xfId="0" applyFont="1" applyFill="1" applyBorder="1" applyAlignment="1">
      <alignment horizontal="left" vertical="center" wrapText="1"/>
    </xf>
    <xf numFmtId="0" fontId="9" fillId="3" borderId="294" xfId="0" applyFont="1" applyFill="1" applyBorder="1" applyAlignment="1">
      <alignment horizontal="left" vertical="center" wrapText="1"/>
    </xf>
    <xf numFmtId="0" fontId="9" fillId="3" borderId="84" xfId="0" applyFont="1" applyFill="1" applyBorder="1" applyAlignment="1">
      <alignment horizontal="left" vertical="center"/>
    </xf>
    <xf numFmtId="0" fontId="9" fillId="3" borderId="183" xfId="0" applyFont="1" applyFill="1" applyBorder="1" applyAlignment="1">
      <alignment horizontal="left" vertical="center"/>
    </xf>
    <xf numFmtId="0" fontId="3" fillId="3" borderId="47"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9" fillId="3" borderId="180" xfId="0" applyFont="1" applyFill="1" applyBorder="1" applyAlignment="1">
      <alignment horizontal="left" vertical="center" wrapText="1"/>
    </xf>
    <xf numFmtId="0" fontId="9" fillId="3" borderId="179"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199" xfId="0" applyFont="1" applyFill="1" applyBorder="1" applyAlignment="1">
      <alignment horizontal="left" vertical="center" wrapText="1"/>
    </xf>
    <xf numFmtId="0" fontId="9" fillId="3" borderId="46"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47"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84" xfId="0" applyFont="1" applyFill="1" applyBorder="1" applyAlignment="1">
      <alignment horizontal="left" vertical="center" wrapText="1"/>
    </xf>
    <xf numFmtId="0" fontId="9" fillId="3" borderId="183" xfId="0" applyFont="1" applyFill="1" applyBorder="1" applyAlignment="1">
      <alignment horizontal="left" vertical="center" wrapText="1"/>
    </xf>
    <xf numFmtId="0" fontId="3" fillId="3" borderId="180" xfId="0" applyFont="1" applyFill="1" applyBorder="1" applyAlignment="1">
      <alignment horizontal="left" vertical="center" wrapText="1"/>
    </xf>
    <xf numFmtId="0" fontId="3" fillId="3" borderId="179" xfId="0" applyFont="1" applyFill="1" applyBorder="1" applyAlignment="1">
      <alignment horizontal="left" vertical="center" wrapText="1"/>
    </xf>
    <xf numFmtId="0" fontId="3" fillId="3" borderId="84" xfId="0" applyFont="1" applyFill="1" applyBorder="1" applyAlignment="1">
      <alignment horizontal="left" vertical="center" wrapText="1"/>
    </xf>
    <xf numFmtId="0" fontId="3" fillId="3" borderId="183"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182" xfId="0" applyFont="1" applyFill="1" applyBorder="1" applyAlignment="1">
      <alignment horizontal="left" vertical="center" wrapText="1"/>
    </xf>
    <xf numFmtId="0" fontId="9" fillId="3" borderId="22" xfId="0" quotePrefix="1" applyFont="1" applyFill="1" applyBorder="1" applyAlignment="1">
      <alignment horizontal="left" vertical="center" wrapText="1"/>
    </xf>
    <xf numFmtId="0" fontId="9" fillId="3" borderId="187" xfId="0" quotePrefix="1" applyFont="1" applyFill="1" applyBorder="1" applyAlignment="1">
      <alignment horizontal="left" vertical="center" wrapText="1"/>
    </xf>
    <xf numFmtId="9" fontId="6" fillId="3" borderId="0" xfId="1" applyFont="1" applyFill="1" applyAlignment="1">
      <alignment horizontal="center" wrapText="1"/>
    </xf>
    <xf numFmtId="9" fontId="9" fillId="3" borderId="79" xfId="1" applyFont="1" applyFill="1" applyBorder="1" applyAlignment="1">
      <alignment horizontal="center" vertical="center" wrapText="1"/>
    </xf>
    <xf numFmtId="9" fontId="9" fillId="3" borderId="5" xfId="1" applyFont="1" applyFill="1" applyBorder="1" applyAlignment="1">
      <alignment horizontal="center" vertical="center" wrapText="1"/>
    </xf>
    <xf numFmtId="9" fontId="9" fillId="3" borderId="3" xfId="1"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79" xfId="0" applyFont="1" applyFill="1" applyBorder="1" applyAlignment="1">
      <alignment horizontal="center" vertical="center" wrapText="1"/>
    </xf>
    <xf numFmtId="0" fontId="5" fillId="3" borderId="183" xfId="0" applyFont="1" applyFill="1" applyBorder="1" applyAlignment="1">
      <alignment horizontal="center" vertical="center" wrapText="1"/>
    </xf>
    <xf numFmtId="0" fontId="9" fillId="3" borderId="180"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5" fillId="3" borderId="180" xfId="0"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182"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9" fillId="3" borderId="182"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9" fillId="3" borderId="83" xfId="0" applyFont="1" applyFill="1" applyBorder="1" applyAlignment="1">
      <alignment horizontal="center" vertical="center" wrapText="1"/>
    </xf>
    <xf numFmtId="0" fontId="9" fillId="3" borderId="184" xfId="0" applyFont="1" applyFill="1" applyBorder="1" applyAlignment="1">
      <alignment horizontal="center" vertical="center" wrapText="1"/>
    </xf>
    <xf numFmtId="0" fontId="8" fillId="2" borderId="79" xfId="0" applyFont="1" applyFill="1" applyBorder="1" applyAlignment="1">
      <alignment horizontal="center" vertical="center"/>
    </xf>
    <xf numFmtId="0" fontId="8" fillId="2" borderId="185" xfId="0" applyFont="1" applyFill="1" applyBorder="1" applyAlignment="1">
      <alignment horizontal="center" vertical="center"/>
    </xf>
    <xf numFmtId="0" fontId="8" fillId="3" borderId="182" xfId="0" applyFont="1" applyFill="1" applyBorder="1" applyAlignment="1">
      <alignment horizontal="center" vertical="center"/>
    </xf>
    <xf numFmtId="0" fontId="8" fillId="3" borderId="186" xfId="0" applyFont="1" applyFill="1" applyBorder="1" applyAlignment="1">
      <alignment horizontal="center" vertical="center"/>
    </xf>
    <xf numFmtId="0" fontId="5" fillId="3" borderId="42"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83" xfId="0" applyBorder="1" applyAlignment="1">
      <alignment horizontal="center" vertical="center" wrapText="1"/>
    </xf>
    <xf numFmtId="0" fontId="0" fillId="0" borderId="84" xfId="0" applyBorder="1" applyAlignment="1">
      <alignment horizontal="center" vertical="center" wrapText="1"/>
    </xf>
    <xf numFmtId="0" fontId="3" fillId="3" borderId="7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87" xfId="0" applyBorder="1" applyAlignment="1">
      <alignment horizontal="center" vertical="center" wrapText="1"/>
    </xf>
    <xf numFmtId="0" fontId="5" fillId="3" borderId="79" xfId="0" applyFont="1" applyFill="1" applyBorder="1" applyAlignment="1">
      <alignment horizontal="center" wrapText="1"/>
    </xf>
    <xf numFmtId="0" fontId="0" fillId="0" borderId="5" xfId="0" applyBorder="1" applyAlignment="1">
      <alignment horizontal="center" wrapText="1"/>
    </xf>
    <xf numFmtId="0" fontId="5" fillId="3" borderId="182" xfId="0" applyFont="1" applyFill="1" applyBorder="1" applyAlignment="1">
      <alignment horizontal="center" wrapText="1"/>
    </xf>
    <xf numFmtId="0" fontId="0" fillId="0" borderId="183" xfId="0" applyBorder="1" applyAlignment="1">
      <alignment horizontal="center" wrapText="1"/>
    </xf>
    <xf numFmtId="0" fontId="9" fillId="3" borderId="28" xfId="0" applyFont="1" applyFill="1" applyBorder="1" applyAlignment="1">
      <alignment horizontal="center" wrapText="1"/>
    </xf>
    <xf numFmtId="0" fontId="0" fillId="0" borderId="84" xfId="0" applyBorder="1" applyAlignment="1">
      <alignment horizontal="center" wrapText="1"/>
    </xf>
    <xf numFmtId="0" fontId="9" fillId="3" borderId="79" xfId="0" applyFont="1" applyFill="1" applyBorder="1" applyAlignment="1">
      <alignment horizontal="center" wrapText="1"/>
    </xf>
    <xf numFmtId="0" fontId="9" fillId="3" borderId="4"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9" fontId="0" fillId="0" borderId="5" xfId="1" applyFont="1" applyBorder="1" applyAlignment="1">
      <alignment horizontal="center" vertical="center" wrapText="1"/>
    </xf>
    <xf numFmtId="9" fontId="9" fillId="3" borderId="79" xfId="1" applyFont="1" applyFill="1" applyBorder="1" applyAlignment="1">
      <alignment horizontal="center" wrapText="1"/>
    </xf>
    <xf numFmtId="9" fontId="0" fillId="0" borderId="5" xfId="1" applyFont="1" applyBorder="1" applyAlignment="1">
      <alignment horizontal="center" wrapText="1"/>
    </xf>
    <xf numFmtId="0" fontId="3" fillId="3" borderId="5" xfId="0" applyFont="1" applyFill="1" applyBorder="1" applyAlignment="1">
      <alignment horizontal="center" vertical="center" wrapText="1"/>
    </xf>
    <xf numFmtId="0" fontId="3" fillId="4" borderId="120" xfId="0" applyFont="1" applyFill="1" applyBorder="1" applyAlignment="1">
      <alignment horizontal="center" wrapText="1"/>
    </xf>
    <xf numFmtId="0" fontId="3" fillId="4" borderId="0" xfId="0" applyFont="1" applyFill="1" applyBorder="1" applyAlignment="1">
      <alignment horizontal="center" wrapText="1"/>
    </xf>
    <xf numFmtId="0" fontId="3" fillId="4" borderId="85" xfId="0" applyFont="1" applyFill="1" applyBorder="1" applyAlignment="1">
      <alignment horizontal="center" wrapText="1"/>
    </xf>
    <xf numFmtId="0" fontId="3" fillId="3" borderId="79" xfId="0" applyFont="1" applyFill="1" applyBorder="1" applyAlignment="1">
      <alignment horizontal="center" wrapText="1"/>
    </xf>
    <xf numFmtId="0" fontId="9" fillId="3" borderId="182" xfId="0" applyFont="1" applyFill="1" applyBorder="1" applyAlignment="1">
      <alignment horizontal="center" wrapText="1"/>
    </xf>
    <xf numFmtId="0" fontId="5" fillId="3" borderId="28" xfId="0" applyFont="1" applyFill="1" applyBorder="1" applyAlignment="1">
      <alignment horizontal="center" wrapText="1"/>
    </xf>
    <xf numFmtId="0" fontId="5" fillId="3" borderId="84" xfId="0" applyFont="1" applyFill="1" applyBorder="1" applyAlignment="1">
      <alignment horizontal="center" wrapText="1"/>
    </xf>
    <xf numFmtId="0" fontId="3" fillId="3" borderId="3"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3" fillId="3" borderId="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3" fillId="4" borderId="109" xfId="0" applyFont="1" applyFill="1" applyBorder="1" applyAlignment="1">
      <alignment horizontal="center" wrapText="1"/>
    </xf>
    <xf numFmtId="0" fontId="3" fillId="4" borderId="103" xfId="0" applyFont="1" applyFill="1" applyBorder="1" applyAlignment="1">
      <alignment horizontal="center" wrapText="1"/>
    </xf>
    <xf numFmtId="0" fontId="3" fillId="4" borderId="104" xfId="0" applyFont="1" applyFill="1" applyBorder="1" applyAlignment="1">
      <alignment horizontal="center" wrapText="1"/>
    </xf>
    <xf numFmtId="0" fontId="5" fillId="3" borderId="7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210"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118" xfId="0" applyFont="1" applyFill="1" applyBorder="1" applyAlignment="1">
      <alignment horizontal="center" wrapText="1"/>
    </xf>
    <xf numFmtId="0" fontId="3" fillId="4" borderId="119" xfId="0" applyFont="1" applyFill="1" applyBorder="1" applyAlignment="1">
      <alignment horizontal="center" wrapText="1"/>
    </xf>
    <xf numFmtId="0" fontId="3" fillId="4" borderId="124" xfId="0" applyFont="1" applyFill="1" applyBorder="1" applyAlignment="1">
      <alignment horizontal="center" wrapText="1"/>
    </xf>
    <xf numFmtId="0" fontId="9" fillId="3" borderId="100" xfId="0" applyFont="1" applyFill="1" applyBorder="1" applyAlignment="1">
      <alignment horizontal="center" vertical="center" wrapText="1"/>
    </xf>
    <xf numFmtId="0" fontId="9" fillId="3" borderId="3" xfId="0" applyFont="1" applyFill="1" applyBorder="1" applyAlignment="1">
      <alignment horizontal="center" wrapText="1"/>
    </xf>
    <xf numFmtId="0" fontId="9" fillId="3" borderId="4" xfId="0" applyFont="1" applyFill="1" applyBorder="1" applyAlignment="1">
      <alignment horizontal="center" wrapText="1"/>
    </xf>
    <xf numFmtId="0" fontId="9" fillId="3" borderId="179" xfId="0" applyFont="1" applyFill="1" applyBorder="1" applyAlignment="1">
      <alignment horizontal="center" wrapText="1"/>
    </xf>
    <xf numFmtId="0" fontId="9" fillId="3" borderId="187" xfId="0" applyFont="1" applyFill="1" applyBorder="1" applyAlignment="1">
      <alignment horizontal="center" wrapText="1"/>
    </xf>
    <xf numFmtId="0" fontId="5" fillId="3" borderId="58"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3" borderId="72" xfId="0" applyFont="1" applyFill="1" applyBorder="1" applyAlignment="1">
      <alignment horizontal="center" vertical="center" wrapText="1"/>
    </xf>
    <xf numFmtId="0" fontId="9" fillId="3" borderId="180" xfId="0" applyFont="1" applyFill="1" applyBorder="1" applyAlignment="1">
      <alignment horizontal="left" vertical="center" wrapText="1"/>
    </xf>
    <xf numFmtId="0" fontId="9" fillId="3" borderId="84" xfId="0" applyFont="1" applyFill="1" applyBorder="1" applyAlignment="1">
      <alignment horizontal="left" vertical="center"/>
    </xf>
    <xf numFmtId="0" fontId="5" fillId="3" borderId="70"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8" xfId="0" applyFont="1" applyFill="1" applyBorder="1" applyAlignment="1">
      <alignment horizontal="center" vertical="center" wrapText="1"/>
    </xf>
    <xf numFmtId="9" fontId="25" fillId="3" borderId="0" xfId="1" applyFont="1" applyFill="1" applyBorder="1" applyAlignment="1">
      <alignment horizontal="left" wrapText="1"/>
    </xf>
    <xf numFmtId="9" fontId="25" fillId="3" borderId="175" xfId="1" applyFont="1" applyFill="1" applyBorder="1" applyAlignment="1">
      <alignment horizontal="left" wrapText="1"/>
    </xf>
    <xf numFmtId="9" fontId="0" fillId="3" borderId="189" xfId="1" applyFont="1" applyFill="1" applyBorder="1" applyAlignment="1">
      <alignment horizontal="left" vertical="center" wrapText="1"/>
    </xf>
    <xf numFmtId="9" fontId="0" fillId="3" borderId="190" xfId="1" applyFont="1" applyFill="1" applyBorder="1" applyAlignment="1">
      <alignment horizontal="left" vertical="center" wrapText="1"/>
    </xf>
    <xf numFmtId="9" fontId="0" fillId="3" borderId="207" xfId="1" applyFont="1" applyFill="1" applyBorder="1" applyAlignment="1">
      <alignment horizontal="left" vertical="center" wrapText="1"/>
    </xf>
    <xf numFmtId="9" fontId="0" fillId="3" borderId="174" xfId="1" applyFont="1" applyFill="1" applyBorder="1" applyAlignment="1">
      <alignment horizontal="left" vertical="center" wrapText="1"/>
    </xf>
    <xf numFmtId="9" fontId="39" fillId="3" borderId="208" xfId="1" applyFont="1" applyFill="1" applyBorder="1" applyAlignment="1">
      <alignment horizontal="center" vertical="center"/>
    </xf>
    <xf numFmtId="9" fontId="39" fillId="3" borderId="176" xfId="1" applyFont="1" applyFill="1" applyBorder="1" applyAlignment="1">
      <alignment horizontal="center" vertical="center"/>
    </xf>
    <xf numFmtId="9" fontId="0" fillId="3" borderId="198" xfId="1" applyFont="1" applyFill="1" applyBorder="1" applyAlignment="1">
      <alignment horizontal="left" vertical="center" wrapText="1"/>
    </xf>
    <xf numFmtId="9" fontId="39" fillId="3" borderId="209" xfId="1" applyFont="1" applyFill="1" applyBorder="1" applyAlignment="1">
      <alignment horizontal="center" vertical="center"/>
    </xf>
    <xf numFmtId="0" fontId="0" fillId="3" borderId="189" xfId="0" applyFill="1" applyBorder="1" applyAlignment="1">
      <alignment horizontal="center" vertical="center" wrapText="1"/>
    </xf>
    <xf numFmtId="0" fontId="0" fillId="3" borderId="190" xfId="0" applyFill="1" applyBorder="1" applyAlignment="1">
      <alignment horizontal="center" vertical="center" wrapText="1"/>
    </xf>
    <xf numFmtId="9" fontId="0" fillId="3" borderId="171" xfId="1" applyFont="1" applyFill="1" applyBorder="1" applyAlignment="1">
      <alignment horizontal="left" vertical="center" wrapText="1"/>
    </xf>
    <xf numFmtId="9" fontId="39" fillId="3" borderId="173" xfId="1" applyFont="1" applyFill="1" applyBorder="1" applyAlignment="1">
      <alignment horizontal="center" vertical="center"/>
    </xf>
    <xf numFmtId="9" fontId="25" fillId="3" borderId="0" xfId="1" applyFont="1" applyFill="1" applyBorder="1" applyAlignment="1">
      <alignment horizontal="center" wrapText="1"/>
    </xf>
    <xf numFmtId="9" fontId="25" fillId="3" borderId="175" xfId="1" applyFont="1" applyFill="1" applyBorder="1" applyAlignment="1">
      <alignment horizontal="center" wrapText="1"/>
    </xf>
    <xf numFmtId="9" fontId="0" fillId="3" borderId="208" xfId="1" applyFont="1" applyFill="1" applyBorder="1" applyAlignment="1">
      <alignment horizontal="center" vertical="center"/>
    </xf>
    <xf numFmtId="9" fontId="0" fillId="3" borderId="176" xfId="1" applyFont="1" applyFill="1" applyBorder="1" applyAlignment="1">
      <alignment horizontal="center" vertical="center"/>
    </xf>
    <xf numFmtId="9" fontId="0" fillId="3" borderId="173" xfId="1" applyFont="1" applyFill="1" applyBorder="1" applyAlignment="1">
      <alignment horizontal="center" vertical="center"/>
    </xf>
    <xf numFmtId="9" fontId="0" fillId="3" borderId="209" xfId="1" applyFont="1" applyFill="1" applyBorder="1" applyAlignment="1">
      <alignment horizontal="center" vertical="center"/>
    </xf>
    <xf numFmtId="0" fontId="0" fillId="3" borderId="189" xfId="0" applyFill="1" applyBorder="1" applyAlignment="1">
      <alignment horizontal="left" vertical="center" wrapText="1"/>
    </xf>
    <xf numFmtId="0" fontId="0" fillId="3" borderId="190" xfId="0" applyFill="1" applyBorder="1" applyAlignment="1">
      <alignment horizontal="left" vertical="center" wrapText="1"/>
    </xf>
    <xf numFmtId="2" fontId="0" fillId="3" borderId="173" xfId="0" applyNumberFormat="1" applyFill="1" applyBorder="1" applyAlignment="1">
      <alignment horizontal="center" vertical="center"/>
    </xf>
    <xf numFmtId="2" fontId="0" fillId="3" borderId="176" xfId="0" applyNumberFormat="1" applyFill="1" applyBorder="1" applyAlignment="1">
      <alignment horizontal="center" vertical="center"/>
    </xf>
    <xf numFmtId="0" fontId="0" fillId="3" borderId="171" xfId="0" applyFill="1" applyBorder="1" applyAlignment="1">
      <alignment horizontal="left" vertical="center" wrapText="1"/>
    </xf>
    <xf numFmtId="0" fontId="0" fillId="3" borderId="174" xfId="0" applyFill="1" applyBorder="1" applyAlignment="1">
      <alignment horizontal="left" vertical="center" wrapText="1"/>
    </xf>
    <xf numFmtId="0" fontId="0" fillId="3" borderId="198" xfId="0" applyFill="1" applyBorder="1" applyAlignment="1">
      <alignment horizontal="left" vertical="center" wrapText="1"/>
    </xf>
    <xf numFmtId="2" fontId="0" fillId="3" borderId="209" xfId="0" applyNumberFormat="1" applyFill="1" applyBorder="1" applyAlignment="1">
      <alignment horizontal="center" vertical="center"/>
    </xf>
    <xf numFmtId="0" fontId="0" fillId="3" borderId="176" xfId="0" applyFill="1" applyBorder="1" applyAlignment="1">
      <alignment horizontal="center" vertical="center"/>
    </xf>
    <xf numFmtId="0" fontId="0" fillId="3" borderId="207" xfId="0" applyFill="1" applyBorder="1" applyAlignment="1">
      <alignment horizontal="left" vertical="center" wrapText="1"/>
    </xf>
    <xf numFmtId="2" fontId="0" fillId="3" borderId="208" xfId="0" applyNumberFormat="1" applyFill="1" applyBorder="1" applyAlignment="1">
      <alignment horizontal="center" vertical="center"/>
    </xf>
  </cellXfs>
  <cellStyles count="3">
    <cellStyle name="Normal" xfId="0" builtinId="0"/>
    <cellStyle name="Porcentaje" xfId="1" builtinId="5"/>
    <cellStyle name="Título 1" xfId="2" builtinId="16"/>
  </cellStyles>
  <dxfs count="2332">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s>
  <tableStyles count="0" defaultTableStyle="TableStyleMedium2" defaultPivotStyle="PivotStyleLight16"/>
  <colors>
    <mruColors>
      <color rgb="FF0099FF"/>
      <color rgb="FFFF00FF"/>
      <color rgb="FF396497"/>
      <color rgb="FF0066FF"/>
      <color rgb="FFE1EBF7"/>
      <color rgb="FFA2C2E8"/>
      <color rgb="FF8AB2E2"/>
      <color rgb="FFFBD6B7"/>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400" b="1" i="0" baseline="0">
                <a:effectLst/>
              </a:rPr>
              <a:t>OBJETIVO ESTRATÉGICO 3:   TRANSFORMACIÓN DIGITAL DEL SERVICIO   SGM</a:t>
            </a:r>
            <a:endParaRPr lang="es-ES" sz="1100">
              <a:effectLst/>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Col'!$R$32</c:f>
              <c:strCache>
                <c:ptCount val="1"/>
                <c:pt idx="0">
                  <c:v>Desestimada</c:v>
                </c:pt>
              </c:strCache>
            </c:strRef>
          </c:tx>
          <c:spPr>
            <a:solidFill>
              <a:srgbClr val="FF0000"/>
            </a:solidFill>
          </c:spPr>
          <c:invertIfNegative val="0"/>
          <c:cat>
            <c:strLit>
              <c:ptCount val="1"/>
              <c:pt idx="0">
                <c:v>Actuaciones</c:v>
              </c:pt>
            </c:strLit>
          </c:cat>
          <c:val>
            <c:numRef>
              <c:f>'Gráficos % Col'!$S$32</c:f>
              <c:numCache>
                <c:formatCode>General</c:formatCode>
                <c:ptCount val="1"/>
                <c:pt idx="0">
                  <c:v>1</c:v>
                </c:pt>
              </c:numCache>
            </c:numRef>
          </c:val>
        </c:ser>
        <c:ser>
          <c:idx val="1"/>
          <c:order val="1"/>
          <c:tx>
            <c:strRef>
              <c:f>'Gráficos % Col'!$R$33</c:f>
              <c:strCache>
                <c:ptCount val="1"/>
                <c:pt idx="0">
                  <c:v>Retrasada</c:v>
                </c:pt>
              </c:strCache>
            </c:strRef>
          </c:tx>
          <c:spPr>
            <a:solidFill>
              <a:srgbClr val="FFC000"/>
            </a:solidFill>
          </c:spPr>
          <c:invertIfNegative val="0"/>
          <c:cat>
            <c:strLit>
              <c:ptCount val="1"/>
              <c:pt idx="0">
                <c:v>Actuaciones</c:v>
              </c:pt>
            </c:strLit>
          </c:cat>
          <c:val>
            <c:numRef>
              <c:f>'Gráficos % Col'!$S$33</c:f>
              <c:numCache>
                <c:formatCode>General</c:formatCode>
                <c:ptCount val="1"/>
                <c:pt idx="0">
                  <c:v>35</c:v>
                </c:pt>
              </c:numCache>
            </c:numRef>
          </c:val>
        </c:ser>
        <c:ser>
          <c:idx val="2"/>
          <c:order val="2"/>
          <c:tx>
            <c:strRef>
              <c:f>'Gráficos % Col'!$R$34</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Col'!$S$34</c:f>
              <c:numCache>
                <c:formatCode>General</c:formatCode>
                <c:ptCount val="1"/>
                <c:pt idx="0">
                  <c:v>6</c:v>
                </c:pt>
              </c:numCache>
            </c:numRef>
          </c:val>
        </c:ser>
        <c:ser>
          <c:idx val="3"/>
          <c:order val="3"/>
          <c:tx>
            <c:strRef>
              <c:f>'Gráficos % Col'!$R$35</c:f>
              <c:strCache>
                <c:ptCount val="1"/>
                <c:pt idx="0">
                  <c:v>Finalizada</c:v>
                </c:pt>
              </c:strCache>
            </c:strRef>
          </c:tx>
          <c:spPr>
            <a:solidFill>
              <a:srgbClr val="00B050"/>
            </a:solidFill>
          </c:spPr>
          <c:invertIfNegative val="0"/>
          <c:cat>
            <c:strLit>
              <c:ptCount val="1"/>
              <c:pt idx="0">
                <c:v>Actuaciones</c:v>
              </c:pt>
            </c:strLit>
          </c:cat>
          <c:val>
            <c:numRef>
              <c:f>'Gráficos % Col'!$S$35</c:f>
              <c:numCache>
                <c:formatCode>General</c:formatCode>
                <c:ptCount val="1"/>
                <c:pt idx="0">
                  <c:v>12</c:v>
                </c:pt>
              </c:numCache>
            </c:numRef>
          </c:val>
        </c:ser>
        <c:dLbls>
          <c:showLegendKey val="0"/>
          <c:showVal val="0"/>
          <c:showCatName val="0"/>
          <c:showSerName val="0"/>
          <c:showPercent val="0"/>
          <c:showBubbleSize val="0"/>
        </c:dLbls>
        <c:gapWidth val="95"/>
        <c:gapDepth val="95"/>
        <c:shape val="box"/>
        <c:axId val="99426688"/>
        <c:axId val="99428224"/>
        <c:axId val="0"/>
      </c:bar3DChart>
      <c:catAx>
        <c:axId val="99426688"/>
        <c:scaling>
          <c:orientation val="minMax"/>
        </c:scaling>
        <c:delete val="0"/>
        <c:axPos val="b"/>
        <c:majorTickMark val="none"/>
        <c:minorTickMark val="none"/>
        <c:tickLblPos val="nextTo"/>
        <c:txPr>
          <a:bodyPr/>
          <a:lstStyle/>
          <a:p>
            <a:pPr>
              <a:defRPr>
                <a:solidFill>
                  <a:schemeClr val="bg1"/>
                </a:solidFill>
              </a:defRPr>
            </a:pPr>
            <a:endParaRPr lang="es-ES"/>
          </a:p>
        </c:txPr>
        <c:crossAx val="99428224"/>
        <c:crosses val="autoZero"/>
        <c:auto val="1"/>
        <c:lblAlgn val="ctr"/>
        <c:lblOffset val="100"/>
        <c:noMultiLvlLbl val="0"/>
      </c:catAx>
      <c:valAx>
        <c:axId val="99428224"/>
        <c:scaling>
          <c:orientation val="minMax"/>
        </c:scaling>
        <c:delete val="0"/>
        <c:axPos val="l"/>
        <c:majorGridlines/>
        <c:numFmt formatCode="0%" sourceLinked="1"/>
        <c:majorTickMark val="none"/>
        <c:minorTickMark val="none"/>
        <c:tickLblPos val="nextTo"/>
        <c:crossAx val="99426688"/>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4: EFICIENCIA EN LA GESTIÓN DE LAS PRESTACIONES Y DEL SERVICIO    SGG</a:t>
            </a:r>
            <a:endParaRPr lang="es-ES" sz="1400" b="1" i="0" u="none" strike="noStrike" kern="1200" baseline="0">
              <a:solidFill>
                <a:sysClr val="windowText" lastClr="000000"/>
              </a:solidFill>
              <a:effectLst/>
              <a:latin typeface="+mn-lt"/>
              <a:ea typeface="+mn-ea"/>
              <a:cs typeface="+mn-cs"/>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Col'!$R$47</c:f>
              <c:strCache>
                <c:ptCount val="1"/>
                <c:pt idx="0">
                  <c:v>Desestimada</c:v>
                </c:pt>
              </c:strCache>
            </c:strRef>
          </c:tx>
          <c:spPr>
            <a:solidFill>
              <a:srgbClr val="FF0000"/>
            </a:solidFill>
          </c:spPr>
          <c:invertIfNegative val="0"/>
          <c:cat>
            <c:strLit>
              <c:ptCount val="1"/>
              <c:pt idx="0">
                <c:v>Actuaciones</c:v>
              </c:pt>
            </c:strLit>
          </c:cat>
          <c:val>
            <c:numRef>
              <c:f>'Gráficos % Col'!$S$47</c:f>
              <c:numCache>
                <c:formatCode>General</c:formatCode>
                <c:ptCount val="1"/>
                <c:pt idx="0">
                  <c:v>4</c:v>
                </c:pt>
              </c:numCache>
            </c:numRef>
          </c:val>
        </c:ser>
        <c:ser>
          <c:idx val="1"/>
          <c:order val="1"/>
          <c:tx>
            <c:strRef>
              <c:f>'Gráficos % Col'!$R$48</c:f>
              <c:strCache>
                <c:ptCount val="1"/>
                <c:pt idx="0">
                  <c:v>Retrasada</c:v>
                </c:pt>
              </c:strCache>
            </c:strRef>
          </c:tx>
          <c:spPr>
            <a:solidFill>
              <a:srgbClr val="FFC000"/>
            </a:solidFill>
          </c:spPr>
          <c:invertIfNegative val="0"/>
          <c:cat>
            <c:strLit>
              <c:ptCount val="1"/>
              <c:pt idx="0">
                <c:v>Actuaciones</c:v>
              </c:pt>
            </c:strLit>
          </c:cat>
          <c:val>
            <c:numRef>
              <c:f>'Gráficos % Col'!$S$48</c:f>
              <c:numCache>
                <c:formatCode>General</c:formatCode>
                <c:ptCount val="1"/>
                <c:pt idx="0">
                  <c:v>32</c:v>
                </c:pt>
              </c:numCache>
            </c:numRef>
          </c:val>
        </c:ser>
        <c:ser>
          <c:idx val="2"/>
          <c:order val="2"/>
          <c:tx>
            <c:strRef>
              <c:f>'Gráficos % Col'!$R$49</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Col'!$S$49</c:f>
              <c:numCache>
                <c:formatCode>General</c:formatCode>
                <c:ptCount val="1"/>
                <c:pt idx="0">
                  <c:v>15</c:v>
                </c:pt>
              </c:numCache>
            </c:numRef>
          </c:val>
        </c:ser>
        <c:ser>
          <c:idx val="3"/>
          <c:order val="3"/>
          <c:tx>
            <c:strRef>
              <c:f>'Gráficos % Col'!$R$50</c:f>
              <c:strCache>
                <c:ptCount val="1"/>
                <c:pt idx="0">
                  <c:v>Finalizada</c:v>
                </c:pt>
              </c:strCache>
            </c:strRef>
          </c:tx>
          <c:spPr>
            <a:solidFill>
              <a:srgbClr val="00B050"/>
            </a:solidFill>
          </c:spPr>
          <c:invertIfNegative val="0"/>
          <c:cat>
            <c:strLit>
              <c:ptCount val="1"/>
              <c:pt idx="0">
                <c:v>Actuaciones</c:v>
              </c:pt>
            </c:strLit>
          </c:cat>
          <c:val>
            <c:numRef>
              <c:f>'Gráficos % Col'!$S$50</c:f>
              <c:numCache>
                <c:formatCode>General</c:formatCode>
                <c:ptCount val="1"/>
                <c:pt idx="0">
                  <c:v>22</c:v>
                </c:pt>
              </c:numCache>
            </c:numRef>
          </c:val>
        </c:ser>
        <c:dLbls>
          <c:showLegendKey val="0"/>
          <c:showVal val="0"/>
          <c:showCatName val="0"/>
          <c:showSerName val="0"/>
          <c:showPercent val="0"/>
          <c:showBubbleSize val="0"/>
        </c:dLbls>
        <c:gapWidth val="95"/>
        <c:gapDepth val="95"/>
        <c:shape val="box"/>
        <c:axId val="99586432"/>
        <c:axId val="99587968"/>
        <c:axId val="0"/>
      </c:bar3DChart>
      <c:catAx>
        <c:axId val="99586432"/>
        <c:scaling>
          <c:orientation val="minMax"/>
        </c:scaling>
        <c:delete val="0"/>
        <c:axPos val="b"/>
        <c:majorTickMark val="none"/>
        <c:minorTickMark val="none"/>
        <c:tickLblPos val="nextTo"/>
        <c:txPr>
          <a:bodyPr/>
          <a:lstStyle/>
          <a:p>
            <a:pPr>
              <a:defRPr>
                <a:solidFill>
                  <a:schemeClr val="bg1"/>
                </a:solidFill>
              </a:defRPr>
            </a:pPr>
            <a:endParaRPr lang="es-ES"/>
          </a:p>
        </c:txPr>
        <c:crossAx val="99587968"/>
        <c:crosses val="autoZero"/>
        <c:auto val="1"/>
        <c:lblAlgn val="ctr"/>
        <c:lblOffset val="100"/>
        <c:noMultiLvlLbl val="0"/>
      </c:catAx>
      <c:valAx>
        <c:axId val="99587968"/>
        <c:scaling>
          <c:orientation val="minMax"/>
        </c:scaling>
        <c:delete val="0"/>
        <c:axPos val="l"/>
        <c:majorGridlines/>
        <c:numFmt formatCode="0%" sourceLinked="1"/>
        <c:majorTickMark val="none"/>
        <c:minorTickMark val="none"/>
        <c:tickLblPos val="nextTo"/>
        <c:crossAx val="99586432"/>
        <c:crosses val="autoZero"/>
        <c:crossBetween val="between"/>
        <c:majorUnit val="0.2"/>
      </c:valAx>
      <c:dTable>
        <c:showHorzBorder val="1"/>
        <c:showVertBorder val="1"/>
        <c:showOutline val="1"/>
        <c:showKeys val="1"/>
        <c:txPr>
          <a:bodyPr/>
          <a:lstStyle/>
          <a:p>
            <a:pPr rtl="0">
              <a:defRPr sz="110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5: DESPLIEGUE DE LA RESPONSABILIDAD SOCIAL     SGE</a:t>
            </a:r>
            <a:endParaRPr lang="es-ES" sz="1400" b="1" i="0" u="none" strike="noStrike" kern="1200" baseline="0">
              <a:solidFill>
                <a:sysClr val="windowText" lastClr="000000"/>
              </a:solidFill>
              <a:effectLst/>
              <a:latin typeface="+mn-lt"/>
              <a:ea typeface="+mn-ea"/>
              <a:cs typeface="+mn-cs"/>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4260865656666225"/>
          <c:y val="0.19838259906196887"/>
          <c:w val="0.47006754816963597"/>
          <c:h val="0.53760586258486853"/>
        </c:manualLayout>
      </c:layout>
      <c:bar3DChart>
        <c:barDir val="col"/>
        <c:grouping val="percentStacked"/>
        <c:varyColors val="0"/>
        <c:ser>
          <c:idx val="0"/>
          <c:order val="0"/>
          <c:tx>
            <c:strRef>
              <c:f>'Gráficos % Col'!$R$66</c:f>
              <c:strCache>
                <c:ptCount val="1"/>
                <c:pt idx="0">
                  <c:v>Desestimada</c:v>
                </c:pt>
              </c:strCache>
            </c:strRef>
          </c:tx>
          <c:spPr>
            <a:solidFill>
              <a:srgbClr val="FF0000"/>
            </a:solidFill>
          </c:spPr>
          <c:invertIfNegative val="0"/>
          <c:cat>
            <c:strLit>
              <c:ptCount val="1"/>
              <c:pt idx="0">
                <c:v>Actuaciones</c:v>
              </c:pt>
            </c:strLit>
          </c:cat>
          <c:val>
            <c:numRef>
              <c:f>'Gráficos % Col'!$S$66</c:f>
              <c:numCache>
                <c:formatCode>General</c:formatCode>
                <c:ptCount val="1"/>
                <c:pt idx="0">
                  <c:v>4</c:v>
                </c:pt>
              </c:numCache>
            </c:numRef>
          </c:val>
        </c:ser>
        <c:ser>
          <c:idx val="1"/>
          <c:order val="1"/>
          <c:tx>
            <c:strRef>
              <c:f>'Gráficos % Col'!$R$67</c:f>
              <c:strCache>
                <c:ptCount val="1"/>
                <c:pt idx="0">
                  <c:v>Retrasada</c:v>
                </c:pt>
              </c:strCache>
            </c:strRef>
          </c:tx>
          <c:spPr>
            <a:solidFill>
              <a:srgbClr val="FFC000"/>
            </a:solidFill>
          </c:spPr>
          <c:invertIfNegative val="0"/>
          <c:cat>
            <c:strLit>
              <c:ptCount val="1"/>
              <c:pt idx="0">
                <c:v>Actuaciones</c:v>
              </c:pt>
            </c:strLit>
          </c:cat>
          <c:val>
            <c:numRef>
              <c:f>'Gráficos % Col'!$S$67</c:f>
              <c:numCache>
                <c:formatCode>General</c:formatCode>
                <c:ptCount val="1"/>
                <c:pt idx="0">
                  <c:v>22</c:v>
                </c:pt>
              </c:numCache>
            </c:numRef>
          </c:val>
        </c:ser>
        <c:ser>
          <c:idx val="2"/>
          <c:order val="2"/>
          <c:tx>
            <c:strRef>
              <c:f>'Gráficos % Col'!$R$68</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Col'!$S$68</c:f>
              <c:numCache>
                <c:formatCode>General</c:formatCode>
                <c:ptCount val="1"/>
                <c:pt idx="0">
                  <c:v>25</c:v>
                </c:pt>
              </c:numCache>
            </c:numRef>
          </c:val>
        </c:ser>
        <c:ser>
          <c:idx val="3"/>
          <c:order val="3"/>
          <c:tx>
            <c:strRef>
              <c:f>'Gráficos % Col'!$R$69</c:f>
              <c:strCache>
                <c:ptCount val="1"/>
                <c:pt idx="0">
                  <c:v>Finalizada</c:v>
                </c:pt>
              </c:strCache>
            </c:strRef>
          </c:tx>
          <c:spPr>
            <a:solidFill>
              <a:srgbClr val="00B050"/>
            </a:solidFill>
          </c:spPr>
          <c:invertIfNegative val="0"/>
          <c:cat>
            <c:strLit>
              <c:ptCount val="1"/>
              <c:pt idx="0">
                <c:v>Actuaciones</c:v>
              </c:pt>
            </c:strLit>
          </c:cat>
          <c:val>
            <c:numRef>
              <c:f>'Gráficos % Col'!$S$69</c:f>
              <c:numCache>
                <c:formatCode>General</c:formatCode>
                <c:ptCount val="1"/>
                <c:pt idx="0">
                  <c:v>7</c:v>
                </c:pt>
              </c:numCache>
            </c:numRef>
          </c:val>
        </c:ser>
        <c:dLbls>
          <c:showLegendKey val="0"/>
          <c:showVal val="0"/>
          <c:showCatName val="0"/>
          <c:showSerName val="0"/>
          <c:showPercent val="0"/>
          <c:showBubbleSize val="0"/>
        </c:dLbls>
        <c:gapWidth val="95"/>
        <c:gapDepth val="95"/>
        <c:shape val="box"/>
        <c:axId val="101109760"/>
        <c:axId val="101111296"/>
        <c:axId val="0"/>
      </c:bar3DChart>
      <c:catAx>
        <c:axId val="101109760"/>
        <c:scaling>
          <c:orientation val="minMax"/>
        </c:scaling>
        <c:delete val="0"/>
        <c:axPos val="b"/>
        <c:majorTickMark val="none"/>
        <c:minorTickMark val="none"/>
        <c:tickLblPos val="nextTo"/>
        <c:txPr>
          <a:bodyPr/>
          <a:lstStyle/>
          <a:p>
            <a:pPr>
              <a:defRPr>
                <a:solidFill>
                  <a:schemeClr val="bg1"/>
                </a:solidFill>
              </a:defRPr>
            </a:pPr>
            <a:endParaRPr lang="es-ES"/>
          </a:p>
        </c:txPr>
        <c:crossAx val="101111296"/>
        <c:crosses val="autoZero"/>
        <c:auto val="1"/>
        <c:lblAlgn val="ctr"/>
        <c:lblOffset val="100"/>
        <c:noMultiLvlLbl val="0"/>
      </c:catAx>
      <c:valAx>
        <c:axId val="101111296"/>
        <c:scaling>
          <c:orientation val="minMax"/>
        </c:scaling>
        <c:delete val="0"/>
        <c:axPos val="l"/>
        <c:majorGridlines/>
        <c:numFmt formatCode="0%" sourceLinked="1"/>
        <c:majorTickMark val="none"/>
        <c:minorTickMark val="none"/>
        <c:tickLblPos val="nextTo"/>
        <c:crossAx val="101109760"/>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6: GESTIÓN DEL CAMBIO: LAS PERSONAS Y SUS CONDUCTAS   SGM</a:t>
            </a:r>
            <a:endParaRPr lang="es-ES" sz="1400" b="1" i="0" u="none" strike="noStrike" kern="1200" baseline="0">
              <a:solidFill>
                <a:sysClr val="windowText" lastClr="000000"/>
              </a:solidFill>
              <a:effectLst/>
              <a:latin typeface="+mn-lt"/>
              <a:ea typeface="+mn-ea"/>
              <a:cs typeface="+mn-cs"/>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Col'!$R$85</c:f>
              <c:strCache>
                <c:ptCount val="1"/>
                <c:pt idx="0">
                  <c:v>Desestimada</c:v>
                </c:pt>
              </c:strCache>
            </c:strRef>
          </c:tx>
          <c:spPr>
            <a:solidFill>
              <a:srgbClr val="FF0000"/>
            </a:solidFill>
          </c:spPr>
          <c:invertIfNegative val="0"/>
          <c:cat>
            <c:strLit>
              <c:ptCount val="1"/>
              <c:pt idx="0">
                <c:v>Actuaciones</c:v>
              </c:pt>
            </c:strLit>
          </c:cat>
          <c:val>
            <c:numRef>
              <c:f>'Gráficos % Col'!$S$85</c:f>
              <c:numCache>
                <c:formatCode>General</c:formatCode>
                <c:ptCount val="1"/>
                <c:pt idx="0">
                  <c:v>11</c:v>
                </c:pt>
              </c:numCache>
            </c:numRef>
          </c:val>
        </c:ser>
        <c:ser>
          <c:idx val="1"/>
          <c:order val="1"/>
          <c:tx>
            <c:strRef>
              <c:f>'Gráficos % Col'!$R$86</c:f>
              <c:strCache>
                <c:ptCount val="1"/>
                <c:pt idx="0">
                  <c:v>Retrasada</c:v>
                </c:pt>
              </c:strCache>
            </c:strRef>
          </c:tx>
          <c:spPr>
            <a:solidFill>
              <a:srgbClr val="FFC000"/>
            </a:solidFill>
          </c:spPr>
          <c:invertIfNegative val="0"/>
          <c:cat>
            <c:strLit>
              <c:ptCount val="1"/>
              <c:pt idx="0">
                <c:v>Actuaciones</c:v>
              </c:pt>
            </c:strLit>
          </c:cat>
          <c:val>
            <c:numRef>
              <c:f>'Gráficos % Col'!$S$86</c:f>
              <c:numCache>
                <c:formatCode>General</c:formatCode>
                <c:ptCount val="1"/>
                <c:pt idx="0">
                  <c:v>13</c:v>
                </c:pt>
              </c:numCache>
            </c:numRef>
          </c:val>
        </c:ser>
        <c:ser>
          <c:idx val="2"/>
          <c:order val="2"/>
          <c:tx>
            <c:strRef>
              <c:f>'Gráficos % Col'!$R$87</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Col'!$S$87</c:f>
              <c:numCache>
                <c:formatCode>General</c:formatCode>
                <c:ptCount val="1"/>
                <c:pt idx="0">
                  <c:v>5</c:v>
                </c:pt>
              </c:numCache>
            </c:numRef>
          </c:val>
        </c:ser>
        <c:ser>
          <c:idx val="3"/>
          <c:order val="3"/>
          <c:tx>
            <c:strRef>
              <c:f>'Gráficos % Col'!$R$88</c:f>
              <c:strCache>
                <c:ptCount val="1"/>
                <c:pt idx="0">
                  <c:v>Finalizada</c:v>
                </c:pt>
              </c:strCache>
            </c:strRef>
          </c:tx>
          <c:spPr>
            <a:solidFill>
              <a:srgbClr val="00B050"/>
            </a:solidFill>
          </c:spPr>
          <c:invertIfNegative val="0"/>
          <c:cat>
            <c:strLit>
              <c:ptCount val="1"/>
              <c:pt idx="0">
                <c:v>Actuaciones</c:v>
              </c:pt>
            </c:strLit>
          </c:cat>
          <c:val>
            <c:numRef>
              <c:f>'Gráficos % Col'!$S$88</c:f>
              <c:numCache>
                <c:formatCode>General</c:formatCode>
                <c:ptCount val="1"/>
                <c:pt idx="0">
                  <c:v>4</c:v>
                </c:pt>
              </c:numCache>
            </c:numRef>
          </c:val>
        </c:ser>
        <c:dLbls>
          <c:showLegendKey val="0"/>
          <c:showVal val="0"/>
          <c:showCatName val="0"/>
          <c:showSerName val="0"/>
          <c:showPercent val="0"/>
          <c:showBubbleSize val="0"/>
        </c:dLbls>
        <c:gapWidth val="95"/>
        <c:gapDepth val="95"/>
        <c:shape val="box"/>
        <c:axId val="101440896"/>
        <c:axId val="101454976"/>
        <c:axId val="0"/>
      </c:bar3DChart>
      <c:catAx>
        <c:axId val="101440896"/>
        <c:scaling>
          <c:orientation val="minMax"/>
        </c:scaling>
        <c:delete val="0"/>
        <c:axPos val="b"/>
        <c:majorTickMark val="none"/>
        <c:minorTickMark val="none"/>
        <c:tickLblPos val="nextTo"/>
        <c:txPr>
          <a:bodyPr/>
          <a:lstStyle/>
          <a:p>
            <a:pPr>
              <a:defRPr>
                <a:solidFill>
                  <a:schemeClr val="bg1"/>
                </a:solidFill>
              </a:defRPr>
            </a:pPr>
            <a:endParaRPr lang="es-ES"/>
          </a:p>
        </c:txPr>
        <c:crossAx val="101454976"/>
        <c:crosses val="autoZero"/>
        <c:auto val="1"/>
        <c:lblAlgn val="ctr"/>
        <c:lblOffset val="100"/>
        <c:noMultiLvlLbl val="0"/>
      </c:catAx>
      <c:valAx>
        <c:axId val="101454976"/>
        <c:scaling>
          <c:orientation val="minMax"/>
        </c:scaling>
        <c:delete val="0"/>
        <c:axPos val="l"/>
        <c:majorGridlines/>
        <c:numFmt formatCode="0%" sourceLinked="1"/>
        <c:majorTickMark val="none"/>
        <c:minorTickMark val="none"/>
        <c:tickLblPos val="nextTo"/>
        <c:crossAx val="101440896"/>
        <c:crosses val="autoZero"/>
        <c:crossBetween val="between"/>
        <c:majorUnit val="0.2"/>
      </c:valAx>
      <c:dTable>
        <c:showHorzBorder val="1"/>
        <c:showVertBorder val="1"/>
        <c:showOutline val="1"/>
        <c:showKeys val="1"/>
        <c:txPr>
          <a:bodyPr/>
          <a:lstStyle/>
          <a:p>
            <a:pPr rtl="0">
              <a:defRPr sz="110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7: COMUNICACIÓN CORPORATIVA   SGM, SGTs, Hosp.</a:t>
            </a:r>
            <a:endParaRPr lang="es-ES" sz="1400" b="1" i="0" u="none" strike="noStrike" kern="1200" baseline="0">
              <a:solidFill>
                <a:sysClr val="windowText" lastClr="000000"/>
              </a:solidFill>
              <a:effectLst/>
              <a:latin typeface="+mn-lt"/>
              <a:ea typeface="+mn-ea"/>
              <a:cs typeface="+mn-cs"/>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Col'!$R$104</c:f>
              <c:strCache>
                <c:ptCount val="1"/>
                <c:pt idx="0">
                  <c:v>Desestimada</c:v>
                </c:pt>
              </c:strCache>
            </c:strRef>
          </c:tx>
          <c:spPr>
            <a:solidFill>
              <a:srgbClr val="FF0000"/>
            </a:solidFill>
          </c:spPr>
          <c:invertIfNegative val="0"/>
          <c:cat>
            <c:strLit>
              <c:ptCount val="1"/>
              <c:pt idx="0">
                <c:v>Actuaciones</c:v>
              </c:pt>
            </c:strLit>
          </c:cat>
          <c:val>
            <c:numRef>
              <c:f>'Gráficos % Col'!$S$104</c:f>
              <c:numCache>
                <c:formatCode>General</c:formatCode>
                <c:ptCount val="1"/>
                <c:pt idx="0">
                  <c:v>6</c:v>
                </c:pt>
              </c:numCache>
            </c:numRef>
          </c:val>
        </c:ser>
        <c:ser>
          <c:idx val="1"/>
          <c:order val="1"/>
          <c:tx>
            <c:strRef>
              <c:f>'Gráficos % Col'!$R$105</c:f>
              <c:strCache>
                <c:ptCount val="1"/>
                <c:pt idx="0">
                  <c:v>Retrasada</c:v>
                </c:pt>
              </c:strCache>
            </c:strRef>
          </c:tx>
          <c:spPr>
            <a:solidFill>
              <a:srgbClr val="FFC000"/>
            </a:solidFill>
          </c:spPr>
          <c:invertIfNegative val="0"/>
          <c:cat>
            <c:strLit>
              <c:ptCount val="1"/>
              <c:pt idx="0">
                <c:v>Actuaciones</c:v>
              </c:pt>
            </c:strLit>
          </c:cat>
          <c:val>
            <c:numRef>
              <c:f>'Gráficos % Col'!$S$105</c:f>
              <c:numCache>
                <c:formatCode>General</c:formatCode>
                <c:ptCount val="1"/>
                <c:pt idx="0">
                  <c:v>24</c:v>
                </c:pt>
              </c:numCache>
            </c:numRef>
          </c:val>
        </c:ser>
        <c:ser>
          <c:idx val="2"/>
          <c:order val="2"/>
          <c:tx>
            <c:strRef>
              <c:f>'Gráficos % Col'!$R$106</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Col'!$S$106</c:f>
              <c:numCache>
                <c:formatCode>General</c:formatCode>
                <c:ptCount val="1"/>
                <c:pt idx="0">
                  <c:v>3</c:v>
                </c:pt>
              </c:numCache>
            </c:numRef>
          </c:val>
        </c:ser>
        <c:ser>
          <c:idx val="3"/>
          <c:order val="3"/>
          <c:tx>
            <c:strRef>
              <c:f>'Gráficos % Col'!$R$107</c:f>
              <c:strCache>
                <c:ptCount val="1"/>
                <c:pt idx="0">
                  <c:v>Finalizada</c:v>
                </c:pt>
              </c:strCache>
            </c:strRef>
          </c:tx>
          <c:spPr>
            <a:solidFill>
              <a:srgbClr val="00B050"/>
            </a:solidFill>
          </c:spPr>
          <c:invertIfNegative val="0"/>
          <c:cat>
            <c:strLit>
              <c:ptCount val="1"/>
              <c:pt idx="0">
                <c:v>Actuaciones</c:v>
              </c:pt>
            </c:strLit>
          </c:cat>
          <c:val>
            <c:numRef>
              <c:f>'Gráficos % Col'!$S$107</c:f>
              <c:numCache>
                <c:formatCode>General</c:formatCode>
                <c:ptCount val="1"/>
                <c:pt idx="0">
                  <c:v>7</c:v>
                </c:pt>
              </c:numCache>
            </c:numRef>
          </c:val>
        </c:ser>
        <c:dLbls>
          <c:showLegendKey val="0"/>
          <c:showVal val="0"/>
          <c:showCatName val="0"/>
          <c:showSerName val="0"/>
          <c:showPercent val="0"/>
          <c:showBubbleSize val="0"/>
        </c:dLbls>
        <c:gapWidth val="95"/>
        <c:gapDepth val="95"/>
        <c:shape val="box"/>
        <c:axId val="101501952"/>
        <c:axId val="101503744"/>
        <c:axId val="0"/>
      </c:bar3DChart>
      <c:catAx>
        <c:axId val="101501952"/>
        <c:scaling>
          <c:orientation val="minMax"/>
        </c:scaling>
        <c:delete val="0"/>
        <c:axPos val="b"/>
        <c:majorTickMark val="none"/>
        <c:minorTickMark val="none"/>
        <c:tickLblPos val="nextTo"/>
        <c:txPr>
          <a:bodyPr/>
          <a:lstStyle/>
          <a:p>
            <a:pPr>
              <a:defRPr>
                <a:solidFill>
                  <a:schemeClr val="bg1"/>
                </a:solidFill>
              </a:defRPr>
            </a:pPr>
            <a:endParaRPr lang="es-ES"/>
          </a:p>
        </c:txPr>
        <c:crossAx val="101503744"/>
        <c:crosses val="autoZero"/>
        <c:auto val="1"/>
        <c:lblAlgn val="ctr"/>
        <c:lblOffset val="100"/>
        <c:noMultiLvlLbl val="0"/>
      </c:catAx>
      <c:valAx>
        <c:axId val="101503744"/>
        <c:scaling>
          <c:orientation val="minMax"/>
        </c:scaling>
        <c:delete val="0"/>
        <c:axPos val="l"/>
        <c:majorGridlines/>
        <c:numFmt formatCode="0%" sourceLinked="1"/>
        <c:majorTickMark val="none"/>
        <c:minorTickMark val="none"/>
        <c:tickLblPos val="nextTo"/>
        <c:crossAx val="101501952"/>
        <c:crosses val="autoZero"/>
        <c:crossBetween val="between"/>
        <c:majorUnit val="0.2"/>
      </c:valAx>
      <c:dTable>
        <c:showHorzBorder val="1"/>
        <c:showVertBorder val="1"/>
        <c:showOutline val="1"/>
        <c:showKeys val="1"/>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2: CALIDAD E INNOVACIÓN SANITARIA SGG</a:t>
            </a:r>
            <a:endParaRPr lang="es-ES"/>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2'!$K$66:$O$66</c:f>
              <c:strCache>
                <c:ptCount val="5"/>
                <c:pt idx="0">
                  <c:v>Avance 0% </c:v>
                </c:pt>
                <c:pt idx="1">
                  <c:v>Avance 25%</c:v>
                </c:pt>
                <c:pt idx="2">
                  <c:v>Avance 50%</c:v>
                </c:pt>
                <c:pt idx="3">
                  <c:v>Avance 75%</c:v>
                </c:pt>
                <c:pt idx="4">
                  <c:v>Avance 100%</c:v>
                </c:pt>
              </c:strCache>
            </c:strRef>
          </c:cat>
          <c:val>
            <c:numRef>
              <c:f>'OBJETIVO 2'!$K$65:$O$65</c:f>
              <c:numCache>
                <c:formatCode>0%</c:formatCode>
                <c:ptCount val="5"/>
                <c:pt idx="0">
                  <c:v>0.02</c:v>
                </c:pt>
                <c:pt idx="1">
                  <c:v>0.62</c:v>
                </c:pt>
                <c:pt idx="2">
                  <c:v>0.16</c:v>
                </c:pt>
                <c:pt idx="3">
                  <c:v>0.1</c:v>
                </c:pt>
                <c:pt idx="4">
                  <c:v>0.1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a:t>
            </a:r>
            <a:r>
              <a:rPr lang="en-US" sz="1800" b="1" i="0" baseline="0">
                <a:effectLst/>
              </a:rPr>
              <a:t>OE 1: FUNCIÓN DEL CENTRO ASISTENCIAL    SGT</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6753479422824958E-3"/>
                  <c:y val="1.4432229973252076E-2"/>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1'!$K$46:$O$46</c:f>
              <c:strCache>
                <c:ptCount val="5"/>
                <c:pt idx="0">
                  <c:v>Avance 0% </c:v>
                </c:pt>
                <c:pt idx="1">
                  <c:v>Avance 25%</c:v>
                </c:pt>
                <c:pt idx="2">
                  <c:v>Avance 50%</c:v>
                </c:pt>
                <c:pt idx="3">
                  <c:v>Avance 75%</c:v>
                </c:pt>
                <c:pt idx="4">
                  <c:v>Avance 100%</c:v>
                </c:pt>
              </c:strCache>
            </c:strRef>
          </c:cat>
          <c:val>
            <c:numRef>
              <c:f>'OBJETIVO 1'!$K$45:$O$45</c:f>
              <c:numCache>
                <c:formatCode>0%</c:formatCode>
                <c:ptCount val="5"/>
                <c:pt idx="0">
                  <c:v>3.4482758620689655E-2</c:v>
                </c:pt>
                <c:pt idx="1">
                  <c:v>0.27586206896551724</c:v>
                </c:pt>
                <c:pt idx="2">
                  <c:v>0.17241379310344829</c:v>
                </c:pt>
                <c:pt idx="3">
                  <c:v>0.20689655172413793</c:v>
                </c:pt>
                <c:pt idx="4">
                  <c:v>0.31034482758620691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21252349273588E-2"/>
          <c:y val="0.10865527049120013"/>
          <c:w val="0.89875749530145277"/>
          <c:h val="0.68076367544321148"/>
        </c:manualLayout>
      </c:layout>
      <c:barChart>
        <c:barDir val="col"/>
        <c:grouping val="clustered"/>
        <c:varyColors val="0"/>
        <c:ser>
          <c:idx val="0"/>
          <c:order val="0"/>
          <c:tx>
            <c:v>Objetivos estratégicos</c:v>
          </c:tx>
          <c:invertIfNegative val="0"/>
          <c:dLbls>
            <c:dLbl>
              <c:idx val="3"/>
              <c:layout>
                <c:manualLayout>
                  <c:x val="1.5276894310836443E-3"/>
                  <c:y val="1.4563104569512389E-2"/>
                </c:manualLayout>
              </c:layout>
              <c:showLegendKey val="0"/>
              <c:showVal val="1"/>
              <c:showCatName val="0"/>
              <c:showSerName val="0"/>
              <c:showPercent val="0"/>
              <c:showBubbleSize val="0"/>
            </c:dLbl>
            <c:dLbl>
              <c:idx val="4"/>
              <c:layout>
                <c:manualLayout>
                  <c:x val="0"/>
                  <c:y val="2.3300967311219736E-2"/>
                </c:manualLayout>
              </c:layout>
              <c:showLegendKey val="0"/>
              <c:showVal val="1"/>
              <c:showCatName val="0"/>
              <c:showSerName val="0"/>
              <c:showPercent val="0"/>
              <c:showBubbleSize val="0"/>
            </c:dLbl>
            <c:dLbl>
              <c:idx val="5"/>
              <c:layout>
                <c:manualLayout>
                  <c:x val="0"/>
                  <c:y val="1.4563104569512335E-2"/>
                </c:manualLayout>
              </c:layout>
              <c:showLegendKey val="0"/>
              <c:showVal val="1"/>
              <c:showCatName val="0"/>
              <c:showSerName val="0"/>
              <c:showPercent val="0"/>
              <c:showBubbleSize val="0"/>
            </c:dLbl>
            <c:txPr>
              <a:bodyPr/>
              <a:lstStyle/>
              <a:p>
                <a:pPr>
                  <a:defRPr b="1"/>
                </a:pPr>
                <a:endParaRPr lang="es-ES"/>
              </a:p>
            </c:txPr>
            <c:showLegendKey val="0"/>
            <c:showVal val="1"/>
            <c:showCatName val="0"/>
            <c:showSerName val="0"/>
            <c:showPercent val="0"/>
            <c:showBubbleSize val="0"/>
            <c:showLeaderLines val="0"/>
          </c:dLbls>
          <c:cat>
            <c:strRef>
              <c:f>'Gráficos %'!$B$121:$B$127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%'!$C$121:$C$127</c:f>
              <c:numCache>
                <c:formatCode>0%</c:formatCode>
                <c:ptCount val="7"/>
                <c:pt idx="0">
                  <c:v>0.64910714285714288</c:v>
                </c:pt>
                <c:pt idx="1">
                  <c:v>0.39572916666666669</c:v>
                </c:pt>
                <c:pt idx="2">
                  <c:v>0.50028887778887787</c:v>
                </c:pt>
                <c:pt idx="3">
                  <c:v>0.44158399470899473</c:v>
                </c:pt>
                <c:pt idx="4">
                  <c:v>0.42302489177489178</c:v>
                </c:pt>
                <c:pt idx="5">
                  <c:v>0.48749999999999999</c:v>
                </c:pt>
                <c:pt idx="6">
                  <c:v>0.53458333333333341</c:v>
                </c:pt>
              </c:numCache>
            </c:numRef>
          </c:val>
        </c:ser>
        <c:dLbls>
          <c:showLegendKey val="0"/>
          <c:showVal val="0"/>
          <c:showCatName val="0"/>
          <c:showSerName val="0"/>
          <c:showPercent val="0"/>
          <c:showBubbleSize val="0"/>
        </c:dLbls>
        <c:gapWidth val="150"/>
        <c:axId val="102540800"/>
        <c:axId val="102542336"/>
      </c:barChart>
      <c:lineChart>
        <c:grouping val="standard"/>
        <c:varyColors val="0"/>
        <c:ser>
          <c:idx val="1"/>
          <c:order val="1"/>
          <c:tx>
            <c:strRef>
              <c:f>'Gráficos %'!$B$128</c:f>
              <c:strCache>
                <c:ptCount val="1"/>
                <c:pt idx="0">
                  <c:v>Avance Plan Estratégico al cierre 2018</c:v>
                </c:pt>
              </c:strCache>
            </c:strRef>
          </c:tx>
          <c:marker>
            <c:symbol val="none"/>
          </c:marker>
          <c:cat>
            <c:strRef>
              <c:f>'Gráficos %'!$B$121:$B$127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%'!$D$121:$D$127</c:f>
              <c:numCache>
                <c:formatCode>0%</c:formatCode>
                <c:ptCount val="7"/>
                <c:pt idx="0">
                  <c:v>0.49221637819852104</c:v>
                </c:pt>
                <c:pt idx="1">
                  <c:v>0.49221637819852104</c:v>
                </c:pt>
                <c:pt idx="2">
                  <c:v>0.49221637819852104</c:v>
                </c:pt>
                <c:pt idx="3">
                  <c:v>0.49221637819852104</c:v>
                </c:pt>
                <c:pt idx="4">
                  <c:v>0.49221637819852104</c:v>
                </c:pt>
                <c:pt idx="5">
                  <c:v>0.49221637819852104</c:v>
                </c:pt>
                <c:pt idx="6">
                  <c:v>0.49221637819852104</c:v>
                </c:pt>
              </c:numCache>
            </c:numRef>
          </c:val>
          <c:smooth val="0"/>
        </c:ser>
        <c:dLbls>
          <c:showLegendKey val="0"/>
          <c:showVal val="0"/>
          <c:showCatName val="0"/>
          <c:showSerName val="0"/>
          <c:showPercent val="0"/>
          <c:showBubbleSize val="0"/>
        </c:dLbls>
        <c:marker val="1"/>
        <c:smooth val="0"/>
        <c:axId val="102562048"/>
        <c:axId val="102560512"/>
      </c:lineChart>
      <c:catAx>
        <c:axId val="102540800"/>
        <c:scaling>
          <c:orientation val="minMax"/>
        </c:scaling>
        <c:delete val="0"/>
        <c:axPos val="b"/>
        <c:majorTickMark val="out"/>
        <c:minorTickMark val="none"/>
        <c:tickLblPos val="nextTo"/>
        <c:crossAx val="102542336"/>
        <c:crosses val="autoZero"/>
        <c:auto val="1"/>
        <c:lblAlgn val="ctr"/>
        <c:lblOffset val="100"/>
        <c:noMultiLvlLbl val="0"/>
      </c:catAx>
      <c:valAx>
        <c:axId val="102542336"/>
        <c:scaling>
          <c:orientation val="minMax"/>
        </c:scaling>
        <c:delete val="0"/>
        <c:axPos val="l"/>
        <c:majorGridlines>
          <c:spPr>
            <a:ln>
              <a:noFill/>
            </a:ln>
          </c:spPr>
        </c:majorGridlines>
        <c:numFmt formatCode="0%" sourceLinked="1"/>
        <c:majorTickMark val="out"/>
        <c:minorTickMark val="none"/>
        <c:tickLblPos val="nextTo"/>
        <c:crossAx val="102540800"/>
        <c:crosses val="autoZero"/>
        <c:crossBetween val="between"/>
      </c:valAx>
      <c:valAx>
        <c:axId val="102560512"/>
        <c:scaling>
          <c:orientation val="minMax"/>
          <c:max val="0.70000000000000007"/>
        </c:scaling>
        <c:delete val="0"/>
        <c:axPos val="r"/>
        <c:numFmt formatCode="0%" sourceLinked="1"/>
        <c:majorTickMark val="out"/>
        <c:minorTickMark val="none"/>
        <c:tickLblPos val="nextTo"/>
        <c:spPr>
          <a:ln>
            <a:noFill/>
          </a:ln>
        </c:spPr>
        <c:txPr>
          <a:bodyPr/>
          <a:lstStyle/>
          <a:p>
            <a:pPr>
              <a:defRPr>
                <a:solidFill>
                  <a:schemeClr val="bg1"/>
                </a:solidFill>
              </a:defRPr>
            </a:pPr>
            <a:endParaRPr lang="es-ES"/>
          </a:p>
        </c:txPr>
        <c:crossAx val="102562048"/>
        <c:crosses val="max"/>
        <c:crossBetween val="between"/>
        <c:majorUnit val="0.1"/>
      </c:valAx>
      <c:catAx>
        <c:axId val="102562048"/>
        <c:scaling>
          <c:orientation val="minMax"/>
        </c:scaling>
        <c:delete val="1"/>
        <c:axPos val="b"/>
        <c:majorTickMark val="out"/>
        <c:minorTickMark val="none"/>
        <c:tickLblPos val="nextTo"/>
        <c:crossAx val="102560512"/>
        <c:crosses val="autoZero"/>
        <c:auto val="1"/>
        <c:lblAlgn val="ctr"/>
        <c:lblOffset val="100"/>
        <c:noMultiLvlLbl val="0"/>
      </c:catAx>
    </c:plotArea>
    <c:legend>
      <c:legendPos val="b"/>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3: </a:t>
            </a:r>
            <a:r>
              <a:rPr lang="en-US" sz="1800" b="1" i="0" baseline="0">
                <a:effectLst/>
              </a:rPr>
              <a:t>TRANSFORMACIÓN DIGITAL DEL SERVICIO   SGM</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3'!$K$63:$O$63</c:f>
              <c:strCache>
                <c:ptCount val="5"/>
                <c:pt idx="0">
                  <c:v>Avance 0% </c:v>
                </c:pt>
                <c:pt idx="1">
                  <c:v>Avance 25%</c:v>
                </c:pt>
                <c:pt idx="2">
                  <c:v>Avance 50%</c:v>
                </c:pt>
                <c:pt idx="3">
                  <c:v>Avance 75%</c:v>
                </c:pt>
                <c:pt idx="4">
                  <c:v>Avance 100%</c:v>
                </c:pt>
              </c:strCache>
            </c:strRef>
          </c:cat>
          <c:val>
            <c:numRef>
              <c:f>'OBJETIVO 3'!$K$62:$O$62</c:f>
              <c:numCache>
                <c:formatCode>0%</c:formatCode>
                <c:ptCount val="5"/>
                <c:pt idx="0">
                  <c:v>3.7735849056603772E-2</c:v>
                </c:pt>
                <c:pt idx="1">
                  <c:v>0.56603773584905659</c:v>
                </c:pt>
                <c:pt idx="2">
                  <c:v>7.5471698113207544E-2</c:v>
                </c:pt>
                <c:pt idx="3">
                  <c:v>9.4339622641509441E-2</c:v>
                </c:pt>
                <c:pt idx="4">
                  <c:v>0.22641509433962265</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4 </a:t>
            </a:r>
            <a:r>
              <a:rPr lang="en-US" sz="1800" b="1" i="0" baseline="0">
                <a:effectLst/>
              </a:rPr>
              <a:t>: EFICIENCIA EN LA GESTIÓN DE LAS PRESTACIONES Y DEL SERVICIO    SGG</a:t>
            </a:r>
            <a:endParaRPr lang="es-ES">
              <a:effectLst/>
            </a:endParaRPr>
          </a:p>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s-ES">
              <a:effectLst/>
            </a:endParaRPr>
          </a:p>
        </c:rich>
      </c:tx>
      <c:layout>
        <c:manualLayout>
          <c:xMode val="edge"/>
          <c:yMode val="edge"/>
          <c:x val="0.11351388241407027"/>
          <c:y val="1.6598573306880172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4'!$K$94:$O$94</c:f>
              <c:strCache>
                <c:ptCount val="5"/>
                <c:pt idx="0">
                  <c:v>Avance 0% </c:v>
                </c:pt>
                <c:pt idx="1">
                  <c:v>Avance 25%</c:v>
                </c:pt>
                <c:pt idx="2">
                  <c:v>Avance 50%</c:v>
                </c:pt>
                <c:pt idx="3">
                  <c:v>Avance 75%</c:v>
                </c:pt>
                <c:pt idx="4">
                  <c:v>Avance 100%</c:v>
                </c:pt>
              </c:strCache>
            </c:strRef>
          </c:cat>
          <c:val>
            <c:numRef>
              <c:f>'OBJETIVO 4'!$K$93:$O$93</c:f>
              <c:numCache>
                <c:formatCode>0%</c:formatCode>
                <c:ptCount val="5"/>
                <c:pt idx="0">
                  <c:v>0.15942028985507245</c:v>
                </c:pt>
                <c:pt idx="1">
                  <c:v>0.28985507246376813</c:v>
                </c:pt>
                <c:pt idx="2">
                  <c:v>0.17391304347826086</c:v>
                </c:pt>
                <c:pt idx="3">
                  <c:v>5.7971014492753624E-2</c:v>
                </c:pt>
                <c:pt idx="4">
                  <c:v>0.3188405797101449</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5 </a:t>
            </a:r>
            <a:r>
              <a:rPr lang="en-US" sz="1800" b="1" i="0" baseline="0">
                <a:effectLst/>
              </a:rPr>
              <a:t>: DESPLIEGUE DE LA RESPONSABILIDAD SOCIAL     SGE</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5'!$K$75:$O$75</c:f>
              <c:strCache>
                <c:ptCount val="5"/>
                <c:pt idx="0">
                  <c:v>Avance 0% </c:v>
                </c:pt>
                <c:pt idx="1">
                  <c:v>Avance 25%</c:v>
                </c:pt>
                <c:pt idx="2">
                  <c:v>Avance 50%</c:v>
                </c:pt>
                <c:pt idx="3">
                  <c:v>Avance 75%</c:v>
                </c:pt>
                <c:pt idx="4">
                  <c:v>Avance 100%</c:v>
                </c:pt>
              </c:strCache>
            </c:strRef>
          </c:cat>
          <c:val>
            <c:numRef>
              <c:f>'OBJETIVO 5'!$K$74:$O$74</c:f>
              <c:numCache>
                <c:formatCode>0%</c:formatCode>
                <c:ptCount val="5"/>
                <c:pt idx="0">
                  <c:v>5.5555555555555552E-2</c:v>
                </c:pt>
                <c:pt idx="1">
                  <c:v>0.29629629629629628</c:v>
                </c:pt>
                <c:pt idx="2">
                  <c:v>0.46296296296296297</c:v>
                </c:pt>
                <c:pt idx="3">
                  <c:v>5.5555555555555552E-2</c:v>
                </c:pt>
                <c:pt idx="4">
                  <c:v>0.12962962962962962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6</a:t>
            </a:r>
            <a:r>
              <a:rPr lang="en-US"/>
              <a:t>: </a:t>
            </a:r>
            <a:r>
              <a:rPr lang="en-US" sz="1800" b="1" i="0" baseline="0">
                <a:effectLst/>
              </a:rPr>
              <a:t>GESTIÓN DEL CAMBIO: LAS PERSONAS Y SUS CONDUCTAS   SGM</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6'!$K$45:$O$45</c:f>
              <c:strCache>
                <c:ptCount val="5"/>
                <c:pt idx="0">
                  <c:v>Avance 0% </c:v>
                </c:pt>
                <c:pt idx="1">
                  <c:v>Avance 25%</c:v>
                </c:pt>
                <c:pt idx="2">
                  <c:v>Avance 50%</c:v>
                </c:pt>
                <c:pt idx="3">
                  <c:v>Avance 75%</c:v>
                </c:pt>
                <c:pt idx="4">
                  <c:v>Avance 100%</c:v>
                </c:pt>
              </c:strCache>
            </c:strRef>
          </c:cat>
          <c:val>
            <c:numRef>
              <c:f>'OBJETIVO 6'!$K$44:$O$44</c:f>
              <c:numCache>
                <c:formatCode>0%</c:formatCode>
                <c:ptCount val="5"/>
                <c:pt idx="0">
                  <c:v>4.5454545454545456E-2</c:v>
                </c:pt>
                <c:pt idx="1">
                  <c:v>0.5</c:v>
                </c:pt>
                <c:pt idx="2">
                  <c:v>0.27272727272727271</c:v>
                </c:pt>
                <c:pt idx="3">
                  <c:v>0</c:v>
                </c:pt>
                <c:pt idx="4">
                  <c:v>0.18181818181818182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a:t>
            </a:r>
            <a:r>
              <a:rPr lang="en-US" sz="1800" b="1" i="0" baseline="0">
                <a:effectLst/>
              </a:rPr>
              <a:t>7: COMUNICACIÓN CORPORATIVA   SGM, SGTs, Hosp.</a:t>
            </a:r>
            <a:endParaRPr lang="es-ES">
              <a:effectLst/>
            </a:endParaRPr>
          </a:p>
        </c:rich>
      </c:tx>
      <c:layout>
        <c:manualLayout>
          <c:xMode val="edge"/>
          <c:yMode val="edge"/>
          <c:x val="0.13235587932945569"/>
          <c:y val="1.9365002191360205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7'!$K$51:$O$51</c:f>
              <c:strCache>
                <c:ptCount val="5"/>
                <c:pt idx="0">
                  <c:v>Avance 0% </c:v>
                </c:pt>
                <c:pt idx="1">
                  <c:v>Avance 25%</c:v>
                </c:pt>
                <c:pt idx="2">
                  <c:v>Avance 50%</c:v>
                </c:pt>
                <c:pt idx="3">
                  <c:v>Avance 75%</c:v>
                </c:pt>
                <c:pt idx="4">
                  <c:v>Avance 100%</c:v>
                </c:pt>
              </c:strCache>
            </c:strRef>
          </c:cat>
          <c:val>
            <c:numRef>
              <c:f>'OBJETIVO 7'!$K$50:$O$50</c:f>
              <c:numCache>
                <c:formatCode>0%</c:formatCode>
                <c:ptCount val="5"/>
                <c:pt idx="0">
                  <c:v>8.8235294117647065E-2</c:v>
                </c:pt>
                <c:pt idx="1">
                  <c:v>0.38235294117647056</c:v>
                </c:pt>
                <c:pt idx="2">
                  <c:v>0.11764705882352941</c:v>
                </c:pt>
                <c:pt idx="3">
                  <c:v>0.20588235294117646</c:v>
                </c:pt>
                <c:pt idx="4">
                  <c:v>0.20588235294117646</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OBJETIVO ESTRATÉGICO 1: FUNCIÓN DEL CENTRO ASISTENCIAL    SGT</a:t>
            </a:r>
            <a:endParaRPr lang="es-ES" sz="1400">
              <a:effectLst/>
            </a:endParaRPr>
          </a:p>
        </c:rich>
      </c:tx>
      <c:layout>
        <c:manualLayout>
          <c:xMode val="edge"/>
          <c:yMode val="edge"/>
          <c:x val="0.29065466816647917"/>
          <c:y val="1.2903225806451613E-2"/>
        </c:manualLayout>
      </c:layout>
      <c:overlay val="1"/>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10270434945631796"/>
          <c:y val="8.0975869951739901E-2"/>
          <c:w val="0.55681927259092612"/>
          <c:h val="0.88320955041910088"/>
        </c:manualLayout>
      </c:layout>
      <c:bar3DChart>
        <c:barDir val="col"/>
        <c:grouping val="percentStacked"/>
        <c:varyColors val="0"/>
        <c:ser>
          <c:idx val="0"/>
          <c:order val="0"/>
          <c:tx>
            <c:strRef>
              <c:f>'OBJETIVO 1'!$P$57</c:f>
              <c:strCache>
                <c:ptCount val="1"/>
                <c:pt idx="0">
                  <c:v>Desestimada</c:v>
                </c:pt>
              </c:strCache>
            </c:strRef>
          </c:tx>
          <c:spPr>
            <a:solidFill>
              <a:srgbClr val="FF0000"/>
            </a:solidFill>
          </c:spPr>
          <c:invertIfNegative val="0"/>
          <c:val>
            <c:numRef>
              <c:f>'OBJETIVO 1'!$Q$57:$R$57</c:f>
              <c:numCache>
                <c:formatCode>General</c:formatCode>
                <c:ptCount val="1"/>
                <c:pt idx="0">
                  <c:v>2</c:v>
                </c:pt>
              </c:numCache>
            </c:numRef>
          </c:val>
        </c:ser>
        <c:ser>
          <c:idx val="1"/>
          <c:order val="1"/>
          <c:tx>
            <c:strRef>
              <c:f>'OBJETIVO 1'!$P$58</c:f>
              <c:strCache>
                <c:ptCount val="1"/>
                <c:pt idx="0">
                  <c:v>Retrasada</c:v>
                </c:pt>
              </c:strCache>
            </c:strRef>
          </c:tx>
          <c:spPr>
            <a:solidFill>
              <a:srgbClr val="FFC000"/>
            </a:solidFill>
          </c:spPr>
          <c:invertIfNegative val="0"/>
          <c:val>
            <c:numRef>
              <c:f>'OBJETIVO 1'!$Q$58:$R$58</c:f>
              <c:numCache>
                <c:formatCode>General</c:formatCode>
                <c:ptCount val="1"/>
                <c:pt idx="0">
                  <c:v>11</c:v>
                </c:pt>
              </c:numCache>
            </c:numRef>
          </c:val>
        </c:ser>
        <c:ser>
          <c:idx val="2"/>
          <c:order val="2"/>
          <c:tx>
            <c:strRef>
              <c:f>'OBJETIVO 1'!$P$59</c:f>
              <c:strCache>
                <c:ptCount val="1"/>
                <c:pt idx="0">
                  <c:v>Avanza según planificación</c:v>
                </c:pt>
              </c:strCache>
            </c:strRef>
          </c:tx>
          <c:spPr>
            <a:solidFill>
              <a:schemeClr val="tx2">
                <a:lumMod val="60000"/>
                <a:lumOff val="40000"/>
              </a:schemeClr>
            </a:solidFill>
          </c:spPr>
          <c:invertIfNegative val="0"/>
          <c:val>
            <c:numRef>
              <c:f>'OBJETIVO 1'!$Q$59:$R$59</c:f>
              <c:numCache>
                <c:formatCode>General</c:formatCode>
                <c:ptCount val="1"/>
                <c:pt idx="0">
                  <c:v>9</c:v>
                </c:pt>
              </c:numCache>
            </c:numRef>
          </c:val>
        </c:ser>
        <c:ser>
          <c:idx val="3"/>
          <c:order val="3"/>
          <c:tx>
            <c:strRef>
              <c:f>'OBJETIVO 1'!$P$60</c:f>
              <c:strCache>
                <c:ptCount val="1"/>
                <c:pt idx="0">
                  <c:v>Finalizada</c:v>
                </c:pt>
              </c:strCache>
            </c:strRef>
          </c:tx>
          <c:spPr>
            <a:solidFill>
              <a:srgbClr val="00B050"/>
            </a:solidFill>
          </c:spPr>
          <c:invertIfNegative val="0"/>
          <c:val>
            <c:numRef>
              <c:f>'OBJETIVO 1'!$Q$60:$R$60</c:f>
              <c:numCache>
                <c:formatCode>General</c:formatCode>
                <c:ptCount val="1"/>
                <c:pt idx="0">
                  <c:v>9</c:v>
                </c:pt>
              </c:numCache>
            </c:numRef>
          </c:val>
        </c:ser>
        <c:dLbls>
          <c:showLegendKey val="0"/>
          <c:showVal val="0"/>
          <c:showCatName val="0"/>
          <c:showSerName val="0"/>
          <c:showPercent val="0"/>
          <c:showBubbleSize val="0"/>
        </c:dLbls>
        <c:gapWidth val="150"/>
        <c:shape val="box"/>
        <c:axId val="121468800"/>
        <c:axId val="121470336"/>
        <c:axId val="0"/>
      </c:bar3DChart>
      <c:catAx>
        <c:axId val="121468800"/>
        <c:scaling>
          <c:orientation val="minMax"/>
        </c:scaling>
        <c:delete val="1"/>
        <c:axPos val="b"/>
        <c:majorTickMark val="out"/>
        <c:minorTickMark val="none"/>
        <c:tickLblPos val="nextTo"/>
        <c:crossAx val="121470336"/>
        <c:crosses val="autoZero"/>
        <c:auto val="1"/>
        <c:lblAlgn val="ctr"/>
        <c:lblOffset val="100"/>
        <c:noMultiLvlLbl val="0"/>
      </c:catAx>
      <c:valAx>
        <c:axId val="121470336"/>
        <c:scaling>
          <c:orientation val="minMax"/>
        </c:scaling>
        <c:delete val="0"/>
        <c:axPos val="l"/>
        <c:majorGridlines/>
        <c:numFmt formatCode="0%" sourceLinked="1"/>
        <c:majorTickMark val="out"/>
        <c:minorTickMark val="none"/>
        <c:tickLblPos val="nextTo"/>
        <c:crossAx val="12146880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2: CALIDAD E INNOVACIÓN SANITARIA SGG</a:t>
            </a:r>
            <a:endParaRPr lang="es-ES"/>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2'!$K$66:$O$66</c:f>
              <c:strCache>
                <c:ptCount val="5"/>
                <c:pt idx="0">
                  <c:v>Avance 0% </c:v>
                </c:pt>
                <c:pt idx="1">
                  <c:v>Avance 25%</c:v>
                </c:pt>
                <c:pt idx="2">
                  <c:v>Avance 50%</c:v>
                </c:pt>
                <c:pt idx="3">
                  <c:v>Avance 75%</c:v>
                </c:pt>
                <c:pt idx="4">
                  <c:v>Avance 100%</c:v>
                </c:pt>
              </c:strCache>
            </c:strRef>
          </c:cat>
          <c:val>
            <c:numRef>
              <c:f>'OBJETIVO 2'!$K$65:$O$65</c:f>
              <c:numCache>
                <c:formatCode>0%</c:formatCode>
                <c:ptCount val="5"/>
                <c:pt idx="0">
                  <c:v>0.02</c:v>
                </c:pt>
                <c:pt idx="1">
                  <c:v>0.62</c:v>
                </c:pt>
                <c:pt idx="2">
                  <c:v>0.16</c:v>
                </c:pt>
                <c:pt idx="3">
                  <c:v>0.1</c:v>
                </c:pt>
                <c:pt idx="4">
                  <c:v>0.1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a:t>
            </a:r>
            <a:r>
              <a:rPr lang="en-US" sz="1800" b="1" i="0" baseline="0">
                <a:effectLst/>
              </a:rPr>
              <a:t>OE 1: FUNCIÓN DEL CENTRO ASISTENCIAL    SGT</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6753479422824958E-3"/>
                  <c:y val="1.4432229973252076E-2"/>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1'!$K$46:$O$46</c:f>
              <c:strCache>
                <c:ptCount val="5"/>
                <c:pt idx="0">
                  <c:v>Avance 0% </c:v>
                </c:pt>
                <c:pt idx="1">
                  <c:v>Avance 25%</c:v>
                </c:pt>
                <c:pt idx="2">
                  <c:v>Avance 50%</c:v>
                </c:pt>
                <c:pt idx="3">
                  <c:v>Avance 75%</c:v>
                </c:pt>
                <c:pt idx="4">
                  <c:v>Avance 100%</c:v>
                </c:pt>
              </c:strCache>
            </c:strRef>
          </c:cat>
          <c:val>
            <c:numRef>
              <c:f>'OBJETIVO 1'!$K$45:$O$45</c:f>
              <c:numCache>
                <c:formatCode>0%</c:formatCode>
                <c:ptCount val="5"/>
                <c:pt idx="0">
                  <c:v>3.4482758620689655E-2</c:v>
                </c:pt>
                <c:pt idx="1">
                  <c:v>0.27586206896551724</c:v>
                </c:pt>
                <c:pt idx="2">
                  <c:v>0.17241379310344829</c:v>
                </c:pt>
                <c:pt idx="3">
                  <c:v>0.20689655172413793</c:v>
                </c:pt>
                <c:pt idx="4">
                  <c:v>0.31034482758620691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72770517189084E-2"/>
          <c:y val="0.10865527049120013"/>
          <c:w val="0.91858668887206518"/>
          <c:h val="0.7098898028438182"/>
        </c:manualLayout>
      </c:layout>
      <c:barChart>
        <c:barDir val="col"/>
        <c:grouping val="clustered"/>
        <c:varyColors val="0"/>
        <c:ser>
          <c:idx val="0"/>
          <c:order val="0"/>
          <c:invertIfNegative val="0"/>
          <c:dLbls>
            <c:txPr>
              <a:bodyPr/>
              <a:lstStyle/>
              <a:p>
                <a:pPr>
                  <a:defRPr b="1"/>
                </a:pPr>
                <a:endParaRPr lang="es-ES"/>
              </a:p>
            </c:txPr>
            <c:showLegendKey val="0"/>
            <c:showVal val="1"/>
            <c:showCatName val="0"/>
            <c:showSerName val="0"/>
            <c:showPercent val="0"/>
            <c:showBubbleSize val="0"/>
            <c:showLeaderLines val="0"/>
          </c:dLbls>
          <c:cat>
            <c:strRef>
              <c:f>Gráficos!$B$119:$B$125</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Gráficos!$C$119:$C$125</c:f>
              <c:numCache>
                <c:formatCode>0.00</c:formatCode>
                <c:ptCount val="7"/>
                <c:pt idx="0">
                  <c:v>2.5964285714285715</c:v>
                </c:pt>
                <c:pt idx="1">
                  <c:v>1.5829166666666667</c:v>
                </c:pt>
                <c:pt idx="2">
                  <c:v>2.0052322677322674</c:v>
                </c:pt>
                <c:pt idx="3">
                  <c:v>1.7056998556998557</c:v>
                </c:pt>
                <c:pt idx="4">
                  <c:v>1.945887445887446</c:v>
                </c:pt>
                <c:pt idx="5">
                  <c:v>1.9388888888888891</c:v>
                </c:pt>
                <c:pt idx="6">
                  <c:v>2.0090909090909093</c:v>
                </c:pt>
              </c:numCache>
            </c:numRef>
          </c:val>
        </c:ser>
        <c:dLbls>
          <c:showLegendKey val="0"/>
          <c:showVal val="0"/>
          <c:showCatName val="0"/>
          <c:showSerName val="0"/>
          <c:showPercent val="0"/>
          <c:showBubbleSize val="0"/>
        </c:dLbls>
        <c:gapWidth val="150"/>
        <c:axId val="85545344"/>
        <c:axId val="85546880"/>
      </c:barChart>
      <c:catAx>
        <c:axId val="85545344"/>
        <c:scaling>
          <c:orientation val="minMax"/>
        </c:scaling>
        <c:delete val="0"/>
        <c:axPos val="b"/>
        <c:majorTickMark val="out"/>
        <c:minorTickMark val="none"/>
        <c:tickLblPos val="nextTo"/>
        <c:crossAx val="85546880"/>
        <c:crosses val="autoZero"/>
        <c:auto val="1"/>
        <c:lblAlgn val="ctr"/>
        <c:lblOffset val="100"/>
        <c:noMultiLvlLbl val="0"/>
      </c:catAx>
      <c:valAx>
        <c:axId val="85546880"/>
        <c:scaling>
          <c:orientation val="minMax"/>
          <c:max val="4"/>
        </c:scaling>
        <c:delete val="0"/>
        <c:axPos val="l"/>
        <c:majorGridlines>
          <c:spPr>
            <a:ln>
              <a:noFill/>
            </a:ln>
          </c:spPr>
        </c:majorGridlines>
        <c:numFmt formatCode="0.00" sourceLinked="1"/>
        <c:majorTickMark val="out"/>
        <c:minorTickMark val="none"/>
        <c:tickLblPos val="nextTo"/>
        <c:crossAx val="85545344"/>
        <c:crosses val="autoZero"/>
        <c:crossBetween val="between"/>
        <c:majorUnit val="1"/>
      </c:valAx>
    </c:plotArea>
    <c:plotVisOnly val="1"/>
    <c:dispBlanksAs val="gap"/>
    <c:showDLblsOverMax val="0"/>
  </c:chart>
  <c:spPr>
    <a:ln>
      <a:noFill/>
    </a:ln>
  </c:spPr>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3: </a:t>
            </a:r>
            <a:r>
              <a:rPr lang="en-US" sz="1800" b="1" i="0" baseline="0">
                <a:effectLst/>
              </a:rPr>
              <a:t>TRANSFORMACIÓN DIGITAL DEL SERVICIO   SGM</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3'!$K$63:$O$63</c:f>
              <c:strCache>
                <c:ptCount val="5"/>
                <c:pt idx="0">
                  <c:v>Avance 0% </c:v>
                </c:pt>
                <c:pt idx="1">
                  <c:v>Avance 25%</c:v>
                </c:pt>
                <c:pt idx="2">
                  <c:v>Avance 50%</c:v>
                </c:pt>
                <c:pt idx="3">
                  <c:v>Avance 75%</c:v>
                </c:pt>
                <c:pt idx="4">
                  <c:v>Avance 100%</c:v>
                </c:pt>
              </c:strCache>
            </c:strRef>
          </c:cat>
          <c:val>
            <c:numRef>
              <c:f>'OBJETIVO 3'!$K$62:$O$62</c:f>
              <c:numCache>
                <c:formatCode>0%</c:formatCode>
                <c:ptCount val="5"/>
                <c:pt idx="0">
                  <c:v>3.7735849056603772E-2</c:v>
                </c:pt>
                <c:pt idx="1">
                  <c:v>0.56603773584905659</c:v>
                </c:pt>
                <c:pt idx="2">
                  <c:v>7.5471698113207544E-2</c:v>
                </c:pt>
                <c:pt idx="3">
                  <c:v>9.4339622641509441E-2</c:v>
                </c:pt>
                <c:pt idx="4">
                  <c:v>0.22641509433962265</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4 </a:t>
            </a:r>
            <a:r>
              <a:rPr lang="en-US" sz="1800" b="1" i="0" baseline="0">
                <a:effectLst/>
              </a:rPr>
              <a:t>: EFICIENCIA EN LA GESTIÓN DE LAS PRESTACIONES Y DEL SERVICIO    SGG</a:t>
            </a:r>
            <a:endParaRPr lang="es-ES">
              <a:effectLst/>
            </a:endParaRPr>
          </a:p>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s-ES">
              <a:effectLst/>
            </a:endParaRPr>
          </a:p>
        </c:rich>
      </c:tx>
      <c:layout>
        <c:manualLayout>
          <c:xMode val="edge"/>
          <c:yMode val="edge"/>
          <c:x val="0.11351388241407027"/>
          <c:y val="1.6598573306880172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4'!$K$94:$O$94</c:f>
              <c:strCache>
                <c:ptCount val="5"/>
                <c:pt idx="0">
                  <c:v>Avance 0% </c:v>
                </c:pt>
                <c:pt idx="1">
                  <c:v>Avance 25%</c:v>
                </c:pt>
                <c:pt idx="2">
                  <c:v>Avance 50%</c:v>
                </c:pt>
                <c:pt idx="3">
                  <c:v>Avance 75%</c:v>
                </c:pt>
                <c:pt idx="4">
                  <c:v>Avance 100%</c:v>
                </c:pt>
              </c:strCache>
            </c:strRef>
          </c:cat>
          <c:val>
            <c:numRef>
              <c:f>'OBJETIVO 4'!$K$93:$O$93</c:f>
              <c:numCache>
                <c:formatCode>0%</c:formatCode>
                <c:ptCount val="5"/>
                <c:pt idx="0">
                  <c:v>0.15942028985507245</c:v>
                </c:pt>
                <c:pt idx="1">
                  <c:v>0.28985507246376813</c:v>
                </c:pt>
                <c:pt idx="2">
                  <c:v>0.17391304347826086</c:v>
                </c:pt>
                <c:pt idx="3">
                  <c:v>5.7971014492753624E-2</c:v>
                </c:pt>
                <c:pt idx="4">
                  <c:v>0.3188405797101449</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5 </a:t>
            </a:r>
            <a:r>
              <a:rPr lang="en-US" sz="1800" b="1" i="0" baseline="0">
                <a:effectLst/>
              </a:rPr>
              <a:t>: DESPLIEGUE DE LA RESPONSABILIDAD SOCIAL     SGE</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5'!$K$75:$O$75</c:f>
              <c:strCache>
                <c:ptCount val="5"/>
                <c:pt idx="0">
                  <c:v>Avance 0% </c:v>
                </c:pt>
                <c:pt idx="1">
                  <c:v>Avance 25%</c:v>
                </c:pt>
                <c:pt idx="2">
                  <c:v>Avance 50%</c:v>
                </c:pt>
                <c:pt idx="3">
                  <c:v>Avance 75%</c:v>
                </c:pt>
                <c:pt idx="4">
                  <c:v>Avance 100%</c:v>
                </c:pt>
              </c:strCache>
            </c:strRef>
          </c:cat>
          <c:val>
            <c:numRef>
              <c:f>'OBJETIVO 5'!$K$74:$O$74</c:f>
              <c:numCache>
                <c:formatCode>0%</c:formatCode>
                <c:ptCount val="5"/>
                <c:pt idx="0">
                  <c:v>5.5555555555555552E-2</c:v>
                </c:pt>
                <c:pt idx="1">
                  <c:v>0.29629629629629628</c:v>
                </c:pt>
                <c:pt idx="2">
                  <c:v>0.46296296296296297</c:v>
                </c:pt>
                <c:pt idx="3">
                  <c:v>5.5555555555555552E-2</c:v>
                </c:pt>
                <c:pt idx="4">
                  <c:v>0.12962962962962962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6</a:t>
            </a:r>
            <a:r>
              <a:rPr lang="en-US"/>
              <a:t>: </a:t>
            </a:r>
            <a:r>
              <a:rPr lang="en-US" sz="1800" b="1" i="0" baseline="0">
                <a:effectLst/>
              </a:rPr>
              <a:t>GESTIÓN DEL CAMBIO: LAS PERSONAS Y SUS CONDUCTAS   SGM</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6'!$K$45:$O$45</c:f>
              <c:strCache>
                <c:ptCount val="5"/>
                <c:pt idx="0">
                  <c:v>Avance 0% </c:v>
                </c:pt>
                <c:pt idx="1">
                  <c:v>Avance 25%</c:v>
                </c:pt>
                <c:pt idx="2">
                  <c:v>Avance 50%</c:v>
                </c:pt>
                <c:pt idx="3">
                  <c:v>Avance 75%</c:v>
                </c:pt>
                <c:pt idx="4">
                  <c:v>Avance 100%</c:v>
                </c:pt>
              </c:strCache>
            </c:strRef>
          </c:cat>
          <c:val>
            <c:numRef>
              <c:f>'OBJETIVO 6'!$K$44:$O$44</c:f>
              <c:numCache>
                <c:formatCode>0%</c:formatCode>
                <c:ptCount val="5"/>
                <c:pt idx="0">
                  <c:v>4.5454545454545456E-2</c:v>
                </c:pt>
                <c:pt idx="1">
                  <c:v>0.5</c:v>
                </c:pt>
                <c:pt idx="2">
                  <c:v>0.27272727272727271</c:v>
                </c:pt>
                <c:pt idx="3">
                  <c:v>0</c:v>
                </c:pt>
                <c:pt idx="4">
                  <c:v>0.18181818181818182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a:t>
            </a:r>
            <a:r>
              <a:rPr lang="en-US" sz="1800" b="1" i="0" baseline="0">
                <a:effectLst/>
              </a:rPr>
              <a:t>7: COMUNICACIÓN CORPORATIVA   SGM, SGTs, Hosp.</a:t>
            </a:r>
            <a:endParaRPr lang="es-ES">
              <a:effectLst/>
            </a:endParaRPr>
          </a:p>
        </c:rich>
      </c:tx>
      <c:layout>
        <c:manualLayout>
          <c:xMode val="edge"/>
          <c:yMode val="edge"/>
          <c:x val="0.13235587932945569"/>
          <c:y val="1.9365002191360205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7'!$K$51:$O$51</c:f>
              <c:strCache>
                <c:ptCount val="5"/>
                <c:pt idx="0">
                  <c:v>Avance 0% </c:v>
                </c:pt>
                <c:pt idx="1">
                  <c:v>Avance 25%</c:v>
                </c:pt>
                <c:pt idx="2">
                  <c:v>Avance 50%</c:v>
                </c:pt>
                <c:pt idx="3">
                  <c:v>Avance 75%</c:v>
                </c:pt>
                <c:pt idx="4">
                  <c:v>Avance 100%</c:v>
                </c:pt>
              </c:strCache>
            </c:strRef>
          </c:cat>
          <c:val>
            <c:numRef>
              <c:f>'OBJETIVO 7'!$K$50:$O$50</c:f>
              <c:numCache>
                <c:formatCode>0%</c:formatCode>
                <c:ptCount val="5"/>
                <c:pt idx="0">
                  <c:v>8.8235294117647065E-2</c:v>
                </c:pt>
                <c:pt idx="1">
                  <c:v>0.38235294117647056</c:v>
                </c:pt>
                <c:pt idx="2">
                  <c:v>0.11764705882352941</c:v>
                </c:pt>
                <c:pt idx="3">
                  <c:v>0.20588235294117646</c:v>
                </c:pt>
                <c:pt idx="4">
                  <c:v>0.20588235294117646</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21252349273588E-2"/>
          <c:y val="0.10865527049120013"/>
          <c:w val="0.89875749530145277"/>
          <c:h val="0.68076367544321148"/>
        </c:manualLayout>
      </c:layout>
      <c:barChart>
        <c:barDir val="col"/>
        <c:grouping val="clustered"/>
        <c:varyColors val="0"/>
        <c:ser>
          <c:idx val="0"/>
          <c:order val="0"/>
          <c:tx>
            <c:v>Objetivos estratégicos</c:v>
          </c:tx>
          <c:invertIfNegative val="0"/>
          <c:dLbls>
            <c:dLbl>
              <c:idx val="3"/>
              <c:layout>
                <c:manualLayout>
                  <c:x val="1.5276894310836443E-3"/>
                  <c:y val="1.4563104569512389E-2"/>
                </c:manualLayout>
              </c:layout>
              <c:showLegendKey val="0"/>
              <c:showVal val="1"/>
              <c:showCatName val="0"/>
              <c:showSerName val="0"/>
              <c:showPercent val="0"/>
              <c:showBubbleSize val="0"/>
            </c:dLbl>
            <c:dLbl>
              <c:idx val="4"/>
              <c:layout>
                <c:manualLayout>
                  <c:x val="0"/>
                  <c:y val="2.3300967311219736E-2"/>
                </c:manualLayout>
              </c:layout>
              <c:showLegendKey val="0"/>
              <c:showVal val="1"/>
              <c:showCatName val="0"/>
              <c:showSerName val="0"/>
              <c:showPercent val="0"/>
              <c:showBubbleSize val="0"/>
            </c:dLbl>
            <c:dLbl>
              <c:idx val="5"/>
              <c:layout>
                <c:manualLayout>
                  <c:x val="0"/>
                  <c:y val="1.4563104569512335E-2"/>
                </c:manualLayout>
              </c:layout>
              <c:showLegendKey val="0"/>
              <c:showVal val="1"/>
              <c:showCatName val="0"/>
              <c:showSerName val="0"/>
              <c:showPercent val="0"/>
              <c:showBubbleSize val="0"/>
            </c:dLbl>
            <c:txPr>
              <a:bodyPr/>
              <a:lstStyle/>
              <a:p>
                <a:pPr>
                  <a:defRPr sz="1200" b="1"/>
                </a:pPr>
                <a:endParaRPr lang="es-ES"/>
              </a:p>
            </c:txPr>
            <c:showLegendKey val="0"/>
            <c:showVal val="1"/>
            <c:showCatName val="0"/>
            <c:showSerName val="0"/>
            <c:showPercent val="0"/>
            <c:showBubbleSize val="0"/>
            <c:showLeaderLines val="0"/>
          </c:dLbls>
          <c:cat>
            <c:strRef>
              <c:f>'Gráficos % Col'!$B$121:$B$127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 Col'!$C$121:$C$127</c:f>
              <c:numCache>
                <c:formatCode>0%</c:formatCode>
                <c:ptCount val="7"/>
                <c:pt idx="0">
                  <c:v>0.64910714285714288</c:v>
                </c:pt>
                <c:pt idx="1">
                  <c:v>0.39572916666666669</c:v>
                </c:pt>
                <c:pt idx="2">
                  <c:v>0.50028887778887787</c:v>
                </c:pt>
                <c:pt idx="3">
                  <c:v>0.44158399470899473</c:v>
                </c:pt>
                <c:pt idx="4">
                  <c:v>0.42302489177489178</c:v>
                </c:pt>
                <c:pt idx="5">
                  <c:v>0.48749999999999999</c:v>
                </c:pt>
                <c:pt idx="6">
                  <c:v>0.53458333333333341</c:v>
                </c:pt>
              </c:numCache>
            </c:numRef>
          </c:val>
        </c:ser>
        <c:dLbls>
          <c:showLegendKey val="0"/>
          <c:showVal val="0"/>
          <c:showCatName val="0"/>
          <c:showSerName val="0"/>
          <c:showPercent val="0"/>
          <c:showBubbleSize val="0"/>
        </c:dLbls>
        <c:gapWidth val="150"/>
        <c:axId val="99169408"/>
        <c:axId val="99170944"/>
      </c:barChart>
      <c:lineChart>
        <c:grouping val="standard"/>
        <c:varyColors val="0"/>
        <c:ser>
          <c:idx val="1"/>
          <c:order val="1"/>
          <c:tx>
            <c:strRef>
              <c:f>'Gráficos % Col'!$B$128</c:f>
              <c:strCache>
                <c:ptCount val="1"/>
                <c:pt idx="0">
                  <c:v>Avance Plan Estratégico al cierre 2018</c:v>
                </c:pt>
              </c:strCache>
            </c:strRef>
          </c:tx>
          <c:marker>
            <c:symbol val="none"/>
          </c:marker>
          <c:cat>
            <c:strRef>
              <c:f>'Gráficos % Col'!$B$121:$B$127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 Col'!$D$121:$D$127</c:f>
              <c:numCache>
                <c:formatCode>0%</c:formatCode>
                <c:ptCount val="7"/>
                <c:pt idx="0">
                  <c:v>0.49221637819852104</c:v>
                </c:pt>
                <c:pt idx="1">
                  <c:v>0.49221637819852104</c:v>
                </c:pt>
                <c:pt idx="2">
                  <c:v>0.49221637819852104</c:v>
                </c:pt>
                <c:pt idx="3">
                  <c:v>0.49221637819852104</c:v>
                </c:pt>
                <c:pt idx="4">
                  <c:v>0.49221637819852104</c:v>
                </c:pt>
                <c:pt idx="5">
                  <c:v>0.49221637819852104</c:v>
                </c:pt>
                <c:pt idx="6">
                  <c:v>0.49221637819852104</c:v>
                </c:pt>
              </c:numCache>
            </c:numRef>
          </c:val>
          <c:smooth val="0"/>
        </c:ser>
        <c:dLbls>
          <c:showLegendKey val="0"/>
          <c:showVal val="0"/>
          <c:showCatName val="0"/>
          <c:showSerName val="0"/>
          <c:showPercent val="0"/>
          <c:showBubbleSize val="0"/>
        </c:dLbls>
        <c:marker val="1"/>
        <c:smooth val="0"/>
        <c:axId val="99194752"/>
        <c:axId val="99193216"/>
      </c:lineChart>
      <c:catAx>
        <c:axId val="99169408"/>
        <c:scaling>
          <c:orientation val="minMax"/>
        </c:scaling>
        <c:delete val="0"/>
        <c:axPos val="b"/>
        <c:majorTickMark val="out"/>
        <c:minorTickMark val="none"/>
        <c:tickLblPos val="nextTo"/>
        <c:crossAx val="99170944"/>
        <c:crosses val="autoZero"/>
        <c:auto val="1"/>
        <c:lblAlgn val="ctr"/>
        <c:lblOffset val="100"/>
        <c:noMultiLvlLbl val="0"/>
      </c:catAx>
      <c:valAx>
        <c:axId val="99170944"/>
        <c:scaling>
          <c:orientation val="minMax"/>
        </c:scaling>
        <c:delete val="0"/>
        <c:axPos val="l"/>
        <c:majorGridlines>
          <c:spPr>
            <a:ln>
              <a:noFill/>
            </a:ln>
          </c:spPr>
        </c:majorGridlines>
        <c:numFmt formatCode="0%" sourceLinked="1"/>
        <c:majorTickMark val="out"/>
        <c:minorTickMark val="none"/>
        <c:tickLblPos val="nextTo"/>
        <c:crossAx val="99169408"/>
        <c:crosses val="autoZero"/>
        <c:crossBetween val="between"/>
      </c:valAx>
      <c:valAx>
        <c:axId val="99193216"/>
        <c:scaling>
          <c:orientation val="minMax"/>
          <c:max val="0.70000000000000007"/>
        </c:scaling>
        <c:delete val="0"/>
        <c:axPos val="r"/>
        <c:numFmt formatCode="0%" sourceLinked="1"/>
        <c:majorTickMark val="out"/>
        <c:minorTickMark val="none"/>
        <c:tickLblPos val="nextTo"/>
        <c:spPr>
          <a:ln>
            <a:noFill/>
          </a:ln>
        </c:spPr>
        <c:txPr>
          <a:bodyPr/>
          <a:lstStyle/>
          <a:p>
            <a:pPr>
              <a:defRPr>
                <a:solidFill>
                  <a:schemeClr val="bg1"/>
                </a:solidFill>
              </a:defRPr>
            </a:pPr>
            <a:endParaRPr lang="es-ES"/>
          </a:p>
        </c:txPr>
        <c:crossAx val="99194752"/>
        <c:crosses val="max"/>
        <c:crossBetween val="between"/>
        <c:majorUnit val="0.1"/>
      </c:valAx>
      <c:catAx>
        <c:axId val="99194752"/>
        <c:scaling>
          <c:orientation val="minMax"/>
        </c:scaling>
        <c:delete val="1"/>
        <c:axPos val="b"/>
        <c:majorTickMark val="out"/>
        <c:minorTickMark val="none"/>
        <c:tickLblPos val="nextTo"/>
        <c:crossAx val="99193216"/>
        <c:crosses val="autoZero"/>
        <c:auto val="1"/>
        <c:lblAlgn val="ctr"/>
        <c:lblOffset val="100"/>
        <c:noMultiLvlLbl val="0"/>
      </c:catAx>
    </c:plotArea>
    <c:legend>
      <c:legendPos val="b"/>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OE 1: FUNCIÓN DEL CENTRO ASISTENCIAL    SGT</a:t>
            </a:r>
            <a:endParaRPr lang="es-ES" sz="1400">
              <a:effectLst/>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'OBJETIVO 1'!$P$57</c:f>
              <c:strCache>
                <c:ptCount val="1"/>
                <c:pt idx="0">
                  <c:v>Desestimada</c:v>
                </c:pt>
              </c:strCache>
            </c:strRef>
          </c:tx>
          <c:spPr>
            <a:solidFill>
              <a:srgbClr val="FF0000"/>
            </a:solidFill>
          </c:spPr>
          <c:invertIfNegative val="0"/>
          <c:cat>
            <c:strLit>
              <c:ptCount val="1"/>
              <c:pt idx="0">
                <c:v>Actuaciones</c:v>
              </c:pt>
            </c:strLit>
          </c:cat>
          <c:val>
            <c:numRef>
              <c:f>'OBJETIVO 1'!$Q$57:$R$57</c:f>
              <c:numCache>
                <c:formatCode>General</c:formatCode>
                <c:ptCount val="1"/>
                <c:pt idx="0">
                  <c:v>2</c:v>
                </c:pt>
              </c:numCache>
            </c:numRef>
          </c:val>
        </c:ser>
        <c:ser>
          <c:idx val="1"/>
          <c:order val="1"/>
          <c:tx>
            <c:strRef>
              <c:f>'OBJETIVO 1'!$P$58</c:f>
              <c:strCache>
                <c:ptCount val="1"/>
                <c:pt idx="0">
                  <c:v>Retrasada</c:v>
                </c:pt>
              </c:strCache>
            </c:strRef>
          </c:tx>
          <c:spPr>
            <a:solidFill>
              <a:srgbClr val="FFC000"/>
            </a:solidFill>
          </c:spPr>
          <c:invertIfNegative val="0"/>
          <c:cat>
            <c:strLit>
              <c:ptCount val="1"/>
              <c:pt idx="0">
                <c:v>Actuaciones</c:v>
              </c:pt>
            </c:strLit>
          </c:cat>
          <c:val>
            <c:numRef>
              <c:f>'OBJETIVO 1'!$Q$58:$R$58</c:f>
              <c:numCache>
                <c:formatCode>General</c:formatCode>
                <c:ptCount val="1"/>
                <c:pt idx="0">
                  <c:v>11</c:v>
                </c:pt>
              </c:numCache>
            </c:numRef>
          </c:val>
        </c:ser>
        <c:ser>
          <c:idx val="2"/>
          <c:order val="2"/>
          <c:tx>
            <c:strRef>
              <c:f>'OBJETIVO 1'!$P$59</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'OBJETIVO 1'!$Q$59:$R$59</c:f>
              <c:numCache>
                <c:formatCode>General</c:formatCode>
                <c:ptCount val="1"/>
                <c:pt idx="0">
                  <c:v>9</c:v>
                </c:pt>
              </c:numCache>
            </c:numRef>
          </c:val>
        </c:ser>
        <c:ser>
          <c:idx val="3"/>
          <c:order val="3"/>
          <c:tx>
            <c:strRef>
              <c:f>'OBJETIVO 1'!$P$60</c:f>
              <c:strCache>
                <c:ptCount val="1"/>
                <c:pt idx="0">
                  <c:v>Finalizada</c:v>
                </c:pt>
              </c:strCache>
            </c:strRef>
          </c:tx>
          <c:spPr>
            <a:solidFill>
              <a:srgbClr val="00B050"/>
            </a:solidFill>
          </c:spPr>
          <c:invertIfNegative val="0"/>
          <c:cat>
            <c:strLit>
              <c:ptCount val="1"/>
              <c:pt idx="0">
                <c:v>Actuaciones</c:v>
              </c:pt>
            </c:strLit>
          </c:cat>
          <c:val>
            <c:numRef>
              <c:f>'OBJETIVO 1'!$Q$60:$R$60</c:f>
              <c:numCache>
                <c:formatCode>General</c:formatCode>
                <c:ptCount val="1"/>
                <c:pt idx="0">
                  <c:v>9</c:v>
                </c:pt>
              </c:numCache>
            </c:numRef>
          </c:val>
        </c:ser>
        <c:dLbls>
          <c:showLegendKey val="0"/>
          <c:showVal val="0"/>
          <c:showCatName val="0"/>
          <c:showSerName val="0"/>
          <c:showPercent val="0"/>
          <c:showBubbleSize val="0"/>
        </c:dLbls>
        <c:gapWidth val="95"/>
        <c:gapDepth val="95"/>
        <c:shape val="box"/>
        <c:axId val="99243136"/>
        <c:axId val="99244672"/>
        <c:axId val="0"/>
      </c:bar3DChart>
      <c:catAx>
        <c:axId val="99243136"/>
        <c:scaling>
          <c:orientation val="minMax"/>
        </c:scaling>
        <c:delete val="0"/>
        <c:axPos val="b"/>
        <c:majorTickMark val="none"/>
        <c:minorTickMark val="none"/>
        <c:tickLblPos val="nextTo"/>
        <c:txPr>
          <a:bodyPr/>
          <a:lstStyle/>
          <a:p>
            <a:pPr>
              <a:defRPr>
                <a:solidFill>
                  <a:schemeClr val="bg1"/>
                </a:solidFill>
              </a:defRPr>
            </a:pPr>
            <a:endParaRPr lang="es-ES"/>
          </a:p>
        </c:txPr>
        <c:crossAx val="99244672"/>
        <c:crosses val="autoZero"/>
        <c:auto val="1"/>
        <c:lblAlgn val="ctr"/>
        <c:lblOffset val="100"/>
        <c:noMultiLvlLbl val="0"/>
      </c:catAx>
      <c:valAx>
        <c:axId val="99244672"/>
        <c:scaling>
          <c:orientation val="minMax"/>
        </c:scaling>
        <c:delete val="0"/>
        <c:axPos val="l"/>
        <c:majorGridlines/>
        <c:numFmt formatCode="0%" sourceLinked="1"/>
        <c:majorTickMark val="none"/>
        <c:minorTickMark val="none"/>
        <c:tickLblPos val="nextTo"/>
        <c:crossAx val="99243136"/>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400" b="1" i="0" baseline="0">
                <a:effectLst/>
              </a:rPr>
              <a:t>OBJETIVO ESTRATÉGICO 2: CALIDAD E INNOVACIÓN SANITARIA  SGG</a:t>
            </a:r>
            <a:endParaRPr lang="es-ES" sz="1100">
              <a:effectLst/>
            </a:endParaRPr>
          </a:p>
        </c:rich>
      </c:tx>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Col'!$R$19</c:f>
              <c:strCache>
                <c:ptCount val="1"/>
                <c:pt idx="0">
                  <c:v>Desestimada</c:v>
                </c:pt>
              </c:strCache>
            </c:strRef>
          </c:tx>
          <c:spPr>
            <a:solidFill>
              <a:srgbClr val="FF0000"/>
            </a:solidFill>
          </c:spPr>
          <c:invertIfNegative val="0"/>
          <c:cat>
            <c:strLit>
              <c:ptCount val="1"/>
              <c:pt idx="0">
                <c:v>Actuaciones</c:v>
              </c:pt>
            </c:strLit>
          </c:cat>
          <c:val>
            <c:numRef>
              <c:f>'Gráficos % Col'!$S$19</c:f>
              <c:numCache>
                <c:formatCode>General</c:formatCode>
                <c:ptCount val="1"/>
                <c:pt idx="0">
                  <c:v>4</c:v>
                </c:pt>
              </c:numCache>
            </c:numRef>
          </c:val>
        </c:ser>
        <c:ser>
          <c:idx val="1"/>
          <c:order val="1"/>
          <c:tx>
            <c:strRef>
              <c:f>'Gráficos % Col'!$R$20</c:f>
              <c:strCache>
                <c:ptCount val="1"/>
                <c:pt idx="0">
                  <c:v>Retrasada</c:v>
                </c:pt>
              </c:strCache>
            </c:strRef>
          </c:tx>
          <c:spPr>
            <a:solidFill>
              <a:srgbClr val="FFC000"/>
            </a:solidFill>
          </c:spPr>
          <c:invertIfNegative val="0"/>
          <c:cat>
            <c:strLit>
              <c:ptCount val="1"/>
              <c:pt idx="0">
                <c:v>Actuaciones</c:v>
              </c:pt>
            </c:strLit>
          </c:cat>
          <c:val>
            <c:numRef>
              <c:f>'Gráficos % Col'!$S$20</c:f>
              <c:numCache>
                <c:formatCode>General</c:formatCode>
                <c:ptCount val="1"/>
                <c:pt idx="0">
                  <c:v>29</c:v>
                </c:pt>
              </c:numCache>
            </c:numRef>
          </c:val>
        </c:ser>
        <c:ser>
          <c:idx val="2"/>
          <c:order val="2"/>
          <c:tx>
            <c:strRef>
              <c:f>'Gráficos % Col'!$R$21</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Col'!$S$21</c:f>
              <c:numCache>
                <c:formatCode>General</c:formatCode>
                <c:ptCount val="1"/>
                <c:pt idx="0">
                  <c:v>16</c:v>
                </c:pt>
              </c:numCache>
            </c:numRef>
          </c:val>
        </c:ser>
        <c:ser>
          <c:idx val="3"/>
          <c:order val="3"/>
          <c:tx>
            <c:strRef>
              <c:f>'Gráficos % Col'!$R$22</c:f>
              <c:strCache>
                <c:ptCount val="1"/>
                <c:pt idx="0">
                  <c:v>Finalizada</c:v>
                </c:pt>
              </c:strCache>
            </c:strRef>
          </c:tx>
          <c:spPr>
            <a:solidFill>
              <a:srgbClr val="00B050"/>
            </a:solidFill>
          </c:spPr>
          <c:invertIfNegative val="0"/>
          <c:cat>
            <c:strLit>
              <c:ptCount val="1"/>
              <c:pt idx="0">
                <c:v>Actuaciones</c:v>
              </c:pt>
            </c:strLit>
          </c:cat>
          <c:val>
            <c:numRef>
              <c:f>'Gráficos % Col'!$S$22</c:f>
              <c:numCache>
                <c:formatCode>General</c:formatCode>
                <c:ptCount val="1"/>
                <c:pt idx="0">
                  <c:v>5</c:v>
                </c:pt>
              </c:numCache>
            </c:numRef>
          </c:val>
        </c:ser>
        <c:dLbls>
          <c:showLegendKey val="0"/>
          <c:showVal val="0"/>
          <c:showCatName val="0"/>
          <c:showSerName val="0"/>
          <c:showPercent val="0"/>
          <c:showBubbleSize val="0"/>
        </c:dLbls>
        <c:gapWidth val="95"/>
        <c:gapDepth val="95"/>
        <c:shape val="box"/>
        <c:axId val="99300096"/>
        <c:axId val="99301632"/>
        <c:axId val="0"/>
      </c:bar3DChart>
      <c:catAx>
        <c:axId val="99300096"/>
        <c:scaling>
          <c:orientation val="minMax"/>
        </c:scaling>
        <c:delete val="0"/>
        <c:axPos val="b"/>
        <c:majorTickMark val="none"/>
        <c:minorTickMark val="none"/>
        <c:tickLblPos val="nextTo"/>
        <c:txPr>
          <a:bodyPr/>
          <a:lstStyle/>
          <a:p>
            <a:pPr>
              <a:defRPr>
                <a:solidFill>
                  <a:schemeClr val="bg1"/>
                </a:solidFill>
              </a:defRPr>
            </a:pPr>
            <a:endParaRPr lang="es-ES"/>
          </a:p>
        </c:txPr>
        <c:crossAx val="99301632"/>
        <c:crosses val="autoZero"/>
        <c:auto val="1"/>
        <c:lblAlgn val="ctr"/>
        <c:lblOffset val="100"/>
        <c:noMultiLvlLbl val="0"/>
      </c:catAx>
      <c:valAx>
        <c:axId val="99301632"/>
        <c:scaling>
          <c:orientation val="minMax"/>
        </c:scaling>
        <c:delete val="0"/>
        <c:axPos val="l"/>
        <c:majorGridlines/>
        <c:numFmt formatCode="0%" sourceLinked="1"/>
        <c:majorTickMark val="none"/>
        <c:minorTickMark val="none"/>
        <c:tickLblPos val="nextTo"/>
        <c:crossAx val="99300096"/>
        <c:crosses val="autoZero"/>
        <c:crossBetween val="between"/>
        <c:majorUnit val="0.2"/>
      </c:valAx>
      <c:dTable>
        <c:showHorzBorder val="1"/>
        <c:showVertBorder val="1"/>
        <c:showOutline val="1"/>
        <c:showKeys val="1"/>
      </c:dTable>
    </c:plotArea>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2" Type="http://schemas.openxmlformats.org/officeDocument/2006/relationships/chart" Target="../charts/chart17.xml"/><Relationship Id="rId16" Type="http://schemas.openxmlformats.org/officeDocument/2006/relationships/chart" Target="../charts/chart31.xml"/><Relationship Id="rId1" Type="http://schemas.openxmlformats.org/officeDocument/2006/relationships/chart" Target="../charts/chart16.xml"/><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39.xml"/><Relationship Id="rId13" Type="http://schemas.openxmlformats.org/officeDocument/2006/relationships/chart" Target="../charts/chart44.xml"/><Relationship Id="rId3" Type="http://schemas.openxmlformats.org/officeDocument/2006/relationships/chart" Target="../charts/chart34.xml"/><Relationship Id="rId7" Type="http://schemas.openxmlformats.org/officeDocument/2006/relationships/chart" Target="../charts/chart38.xml"/><Relationship Id="rId12" Type="http://schemas.openxmlformats.org/officeDocument/2006/relationships/chart" Target="../charts/chart43.xml"/><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chart" Target="../charts/chart37.xml"/><Relationship Id="rId11" Type="http://schemas.openxmlformats.org/officeDocument/2006/relationships/chart" Target="../charts/chart42.xml"/><Relationship Id="rId5" Type="http://schemas.openxmlformats.org/officeDocument/2006/relationships/chart" Target="../charts/chart36.xml"/><Relationship Id="rId15" Type="http://schemas.openxmlformats.org/officeDocument/2006/relationships/chart" Target="../charts/chart46.xml"/><Relationship Id="rId10" Type="http://schemas.openxmlformats.org/officeDocument/2006/relationships/chart" Target="../charts/chart41.xml"/><Relationship Id="rId4" Type="http://schemas.openxmlformats.org/officeDocument/2006/relationships/chart" Target="../charts/chart35.xml"/><Relationship Id="rId9" Type="http://schemas.openxmlformats.org/officeDocument/2006/relationships/chart" Target="../charts/chart40.xml"/><Relationship Id="rId14"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22</xdr:col>
      <xdr:colOff>470025</xdr:colOff>
      <xdr:row>16</xdr:row>
      <xdr:rowOff>196103</xdr:rowOff>
    </xdr:from>
    <xdr:to>
      <xdr:col>31</xdr:col>
      <xdr:colOff>154510</xdr:colOff>
      <xdr:row>22</xdr:row>
      <xdr:rowOff>271479</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458818</xdr:colOff>
      <xdr:row>26</xdr:row>
      <xdr:rowOff>374775</xdr:rowOff>
    </xdr:from>
    <xdr:to>
      <xdr:col>31</xdr:col>
      <xdr:colOff>143303</xdr:colOff>
      <xdr:row>34</xdr:row>
      <xdr:rowOff>303851</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664883</xdr:colOff>
      <xdr:row>43</xdr:row>
      <xdr:rowOff>112059</xdr:rowOff>
    </xdr:from>
    <xdr:to>
      <xdr:col>30</xdr:col>
      <xdr:colOff>441443</xdr:colOff>
      <xdr:row>54</xdr:row>
      <xdr:rowOff>255914</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0</xdr:colOff>
      <xdr:row>63</xdr:row>
      <xdr:rowOff>61633</xdr:rowOff>
    </xdr:from>
    <xdr:to>
      <xdr:col>30</xdr:col>
      <xdr:colOff>446485</xdr:colOff>
      <xdr:row>71</xdr:row>
      <xdr:rowOff>541042</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55408</xdr:colOff>
      <xdr:row>79</xdr:row>
      <xdr:rowOff>171824</xdr:rowOff>
    </xdr:from>
    <xdr:to>
      <xdr:col>30</xdr:col>
      <xdr:colOff>501893</xdr:colOff>
      <xdr:row>89</xdr:row>
      <xdr:rowOff>397232</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22</xdr:col>
      <xdr:colOff>338666</xdr:colOff>
      <xdr:row>98</xdr:row>
      <xdr:rowOff>179917</xdr:rowOff>
    </xdr:from>
    <xdr:to>
      <xdr:col>31</xdr:col>
      <xdr:colOff>23151</xdr:colOff>
      <xdr:row>111</xdr:row>
      <xdr:rowOff>161909</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121707</xdr:colOff>
      <xdr:row>121</xdr:row>
      <xdr:rowOff>148166</xdr:rowOff>
    </xdr:from>
    <xdr:to>
      <xdr:col>14</xdr:col>
      <xdr:colOff>560915</xdr:colOff>
      <xdr:row>144</xdr:row>
      <xdr:rowOff>127000</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476249</xdr:colOff>
      <xdr:row>0</xdr:row>
      <xdr:rowOff>0</xdr:rowOff>
    </xdr:from>
    <xdr:to>
      <xdr:col>11</xdr:col>
      <xdr:colOff>349250</xdr:colOff>
      <xdr:row>13</xdr:row>
      <xdr:rowOff>169334</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17</xdr:row>
      <xdr:rowOff>0</xdr:rowOff>
    </xdr:from>
    <xdr:to>
      <xdr:col>12</xdr:col>
      <xdr:colOff>656168</xdr:colOff>
      <xdr:row>29</xdr:row>
      <xdr:rowOff>84669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222250</xdr:colOff>
      <xdr:row>29</xdr:row>
      <xdr:rowOff>211666</xdr:rowOff>
    </xdr:from>
    <xdr:to>
      <xdr:col>16</xdr:col>
      <xdr:colOff>116418</xdr:colOff>
      <xdr:row>38</xdr:row>
      <xdr:rowOff>465667</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22</xdr:col>
      <xdr:colOff>539750</xdr:colOff>
      <xdr:row>1</xdr:row>
      <xdr:rowOff>95250</xdr:rowOff>
    </xdr:from>
    <xdr:to>
      <xdr:col>31</xdr:col>
      <xdr:colOff>224235</xdr:colOff>
      <xdr:row>14</xdr:row>
      <xdr:rowOff>28683</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44</xdr:row>
      <xdr:rowOff>0</xdr:rowOff>
    </xdr:from>
    <xdr:to>
      <xdr:col>12</xdr:col>
      <xdr:colOff>656168</xdr:colOff>
      <xdr:row>55</xdr:row>
      <xdr:rowOff>2</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169334</xdr:colOff>
      <xdr:row>61</xdr:row>
      <xdr:rowOff>190500</xdr:rowOff>
    </xdr:from>
    <xdr:to>
      <xdr:col>16</xdr:col>
      <xdr:colOff>63502</xdr:colOff>
      <xdr:row>74</xdr:row>
      <xdr:rowOff>74085</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82</xdr:row>
      <xdr:rowOff>0</xdr:rowOff>
    </xdr:from>
    <xdr:to>
      <xdr:col>12</xdr:col>
      <xdr:colOff>656168</xdr:colOff>
      <xdr:row>96</xdr:row>
      <xdr:rowOff>127002</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359833</xdr:colOff>
      <xdr:row>100</xdr:row>
      <xdr:rowOff>74084</xdr:rowOff>
    </xdr:from>
    <xdr:to>
      <xdr:col>16</xdr:col>
      <xdr:colOff>254001</xdr:colOff>
      <xdr:row>119</xdr:row>
      <xdr:rowOff>179919</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a:t>
          </a:r>
          <a:r>
            <a:rPr lang="es-ES" sz="1600" b="1">
              <a:solidFill>
                <a:srgbClr val="0070C0"/>
              </a:solidFill>
            </a:rPr>
            <a:t>54</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9%</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29%</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52%</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7%</a:t>
          </a:r>
        </a:p>
      </cdr:txBody>
    </cdr:sp>
  </cdr:relSizeAnchor>
</c:userShapes>
</file>

<file path=xl/drawings/drawing11.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a:t>
          </a:r>
          <a:r>
            <a:rPr lang="es-ES" sz="1600" b="1">
              <a:solidFill>
                <a:srgbClr val="0070C0"/>
              </a:solidFill>
            </a:rPr>
            <a:t>54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22%</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11%</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67%</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0%</a:t>
          </a:r>
        </a:p>
      </cdr:txBody>
    </cdr:sp>
  </cdr:relSizeAnchor>
</c:userShapes>
</file>

<file path=xl/drawings/drawing12.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13.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a:t>
          </a:r>
          <a:r>
            <a:rPr lang="es-ES" sz="1600" b="1">
              <a:solidFill>
                <a:srgbClr val="0070C0"/>
              </a:solidFill>
            </a:rPr>
            <a:t>73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29%</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20%</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43%</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4%</a:t>
          </a:r>
        </a:p>
      </cdr:txBody>
    </cdr:sp>
  </cdr:relSizeAnchor>
</c:userShapes>
</file>

<file path=xl/drawings/drawing14.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a:t>
          </a:r>
          <a:r>
            <a:rPr lang="es-ES" sz="1600" b="1">
              <a:solidFill>
                <a:srgbClr val="0070C0"/>
              </a:solidFill>
            </a:rPr>
            <a:t>58</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12%</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42%</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37%</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7%</a:t>
          </a:r>
        </a:p>
      </cdr:txBody>
    </cdr:sp>
  </cdr:relSizeAnchor>
</c:userShapes>
</file>

<file path=xl/drawings/drawing15.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a:t>
          </a:r>
          <a:r>
            <a:rPr lang="es-ES" sz="1600" b="1">
              <a:solidFill>
                <a:srgbClr val="0070C0"/>
              </a:solidFill>
            </a:rPr>
            <a:t>33</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11%</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14%</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35%</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30%</a:t>
          </a:r>
        </a:p>
      </cdr:txBody>
    </cdr:sp>
  </cdr:relSizeAnchor>
</c:userShapes>
</file>

<file path=xl/drawings/drawing16.xml><?xml version="1.0" encoding="utf-8"?>
<c:userShapes xmlns:c="http://schemas.openxmlformats.org/drawingml/2006/chart">
  <cdr:relSizeAnchor xmlns:cdr="http://schemas.openxmlformats.org/drawingml/2006/chartDrawing">
    <cdr:from>
      <cdr:x>0.31551</cdr:x>
      <cdr:y>0.08884</cdr:y>
    </cdr:from>
    <cdr:to>
      <cdr:x>0.64834</cdr:x>
      <cdr:y>0.15852</cdr:y>
    </cdr:to>
    <cdr:sp macro="" textlink="">
      <cdr:nvSpPr>
        <cdr:cNvPr id="2" name="1 CuadroTexto"/>
        <cdr:cNvSpPr txBox="1"/>
      </cdr:nvSpPr>
      <cdr:spPr>
        <a:xfrm xmlns:a="http://schemas.openxmlformats.org/drawingml/2006/main">
          <a:off x="2611211" y="594224"/>
          <a:ext cx="2754540" cy="4660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a:t>
          </a:r>
          <a:r>
            <a:rPr lang="es-ES" sz="1600" b="1">
              <a:solidFill>
                <a:srgbClr val="0070C0"/>
              </a:solidFill>
            </a:rPr>
            <a:t>: 40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16%</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7%</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55%</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14%</a:t>
          </a:r>
        </a:p>
      </cdr:txBody>
    </cdr:sp>
  </cdr:relSizeAnchor>
</c:userShapes>
</file>

<file path=xl/drawings/drawing17.xml><?xml version="1.0" encoding="utf-8"?>
<xdr:wsDr xmlns:xdr="http://schemas.openxmlformats.org/drawingml/2006/spreadsheetDrawing" xmlns:a="http://schemas.openxmlformats.org/drawingml/2006/main">
  <xdr:twoCellAnchor editAs="oneCell">
    <xdr:from>
      <xdr:col>4</xdr:col>
      <xdr:colOff>343025</xdr:colOff>
      <xdr:row>16</xdr:row>
      <xdr:rowOff>238436</xdr:rowOff>
    </xdr:from>
    <xdr:to>
      <xdr:col>13</xdr:col>
      <xdr:colOff>27510</xdr:colOff>
      <xdr:row>24</xdr:row>
      <xdr:rowOff>292645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414618</xdr:colOff>
      <xdr:row>16</xdr:row>
      <xdr:rowOff>22411</xdr:rowOff>
    </xdr:from>
    <xdr:to>
      <xdr:col>20</xdr:col>
      <xdr:colOff>384854</xdr:colOff>
      <xdr:row>24</xdr:row>
      <xdr:rowOff>157584</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37353</xdr:colOff>
      <xdr:row>0</xdr:row>
      <xdr:rowOff>180538</xdr:rowOff>
    </xdr:from>
    <xdr:to>
      <xdr:col>26</xdr:col>
      <xdr:colOff>7589</xdr:colOff>
      <xdr:row>13</xdr:row>
      <xdr:rowOff>187464</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67235</xdr:colOff>
      <xdr:row>30</xdr:row>
      <xdr:rowOff>78442</xdr:rowOff>
    </xdr:from>
    <xdr:to>
      <xdr:col>13</xdr:col>
      <xdr:colOff>513720</xdr:colOff>
      <xdr:row>37</xdr:row>
      <xdr:rowOff>166268</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262716</xdr:colOff>
      <xdr:row>44</xdr:row>
      <xdr:rowOff>80309</xdr:rowOff>
    </xdr:from>
    <xdr:to>
      <xdr:col>13</xdr:col>
      <xdr:colOff>709201</xdr:colOff>
      <xdr:row>53</xdr:row>
      <xdr:rowOff>414664</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592667</xdr:colOff>
      <xdr:row>64</xdr:row>
      <xdr:rowOff>167466</xdr:rowOff>
    </xdr:from>
    <xdr:to>
      <xdr:col>14</xdr:col>
      <xdr:colOff>277152</xdr:colOff>
      <xdr:row>73</xdr:row>
      <xdr:rowOff>445792</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65991</xdr:colOff>
      <xdr:row>82</xdr:row>
      <xdr:rowOff>55407</xdr:rowOff>
    </xdr:from>
    <xdr:to>
      <xdr:col>14</xdr:col>
      <xdr:colOff>512476</xdr:colOff>
      <xdr:row>93</xdr:row>
      <xdr:rowOff>714732</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275166</xdr:colOff>
      <xdr:row>100</xdr:row>
      <xdr:rowOff>190500</xdr:rowOff>
    </xdr:from>
    <xdr:to>
      <xdr:col>14</xdr:col>
      <xdr:colOff>721651</xdr:colOff>
      <xdr:row>116</xdr:row>
      <xdr:rowOff>56075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4</xdr:col>
      <xdr:colOff>121707</xdr:colOff>
      <xdr:row>121</xdr:row>
      <xdr:rowOff>148166</xdr:rowOff>
    </xdr:from>
    <xdr:to>
      <xdr:col>15</xdr:col>
      <xdr:colOff>52915</xdr:colOff>
      <xdr:row>144</xdr:row>
      <xdr:rowOff>127000</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14</xdr:col>
      <xdr:colOff>243417</xdr:colOff>
      <xdr:row>29</xdr:row>
      <xdr:rowOff>127001</xdr:rowOff>
    </xdr:from>
    <xdr:to>
      <xdr:col>22</xdr:col>
      <xdr:colOff>213653</xdr:colOff>
      <xdr:row>37</xdr:row>
      <xdr:rowOff>50507</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656167</xdr:colOff>
      <xdr:row>44</xdr:row>
      <xdr:rowOff>116416</xdr:rowOff>
    </xdr:from>
    <xdr:to>
      <xdr:col>22</xdr:col>
      <xdr:colOff>626403</xdr:colOff>
      <xdr:row>53</xdr:row>
      <xdr:rowOff>537339</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15</xdr:col>
      <xdr:colOff>254001</xdr:colOff>
      <xdr:row>64</xdr:row>
      <xdr:rowOff>105833</xdr:rowOff>
    </xdr:from>
    <xdr:to>
      <xdr:col>23</xdr:col>
      <xdr:colOff>224237</xdr:colOff>
      <xdr:row>73</xdr:row>
      <xdr:rowOff>473839</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15</xdr:col>
      <xdr:colOff>645585</xdr:colOff>
      <xdr:row>81</xdr:row>
      <xdr:rowOff>243417</xdr:rowOff>
    </xdr:from>
    <xdr:to>
      <xdr:col>23</xdr:col>
      <xdr:colOff>615821</xdr:colOff>
      <xdr:row>93</xdr:row>
      <xdr:rowOff>738423</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15</xdr:col>
      <xdr:colOff>243417</xdr:colOff>
      <xdr:row>101</xdr:row>
      <xdr:rowOff>10583</xdr:rowOff>
    </xdr:from>
    <xdr:to>
      <xdr:col>23</xdr:col>
      <xdr:colOff>213653</xdr:colOff>
      <xdr:row>117</xdr:row>
      <xdr:rowOff>29339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11</xdr:col>
      <xdr:colOff>105834</xdr:colOff>
      <xdr:row>2</xdr:row>
      <xdr:rowOff>10583</xdr:rowOff>
    </xdr:from>
    <xdr:to>
      <xdr:col>19</xdr:col>
      <xdr:colOff>552319</xdr:colOff>
      <xdr:row>14</xdr:row>
      <xdr:rowOff>134516</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423333</xdr:colOff>
      <xdr:row>2</xdr:row>
      <xdr:rowOff>137583</xdr:rowOff>
    </xdr:from>
    <xdr:to>
      <xdr:col>11</xdr:col>
      <xdr:colOff>423333</xdr:colOff>
      <xdr:row>12</xdr:row>
      <xdr:rowOff>84666</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19.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2.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20.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21.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22.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23.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24.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AVANCE</a:t>
          </a:r>
          <a:r>
            <a:rPr lang="es-ES" sz="1800" b="1" baseline="0"/>
            <a:t> </a:t>
          </a:r>
          <a:r>
            <a:rPr lang="es-ES" sz="1800" b="1"/>
            <a:t>DEL PLAN</a:t>
          </a:r>
          <a:r>
            <a:rPr lang="es-ES" sz="1800" b="1" baseline="0"/>
            <a:t> ESTRATÉGICO</a:t>
          </a:r>
          <a:endParaRPr lang="es-ES" sz="1800" b="1"/>
        </a:p>
      </cdr:txBody>
    </cdr:sp>
  </cdr:relSizeAnchor>
</c:userShapes>
</file>

<file path=xl/drawings/drawing25.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26.xml><?xml version="1.0" encoding="utf-8"?>
<c:userShapes xmlns:c="http://schemas.openxmlformats.org/drawingml/2006/chart">
  <cdr:relSizeAnchor xmlns:cdr="http://schemas.openxmlformats.org/drawingml/2006/chartDrawing">
    <cdr:from>
      <cdr:x>0.33029</cdr:x>
      <cdr:y>0.91371</cdr:y>
    </cdr:from>
    <cdr:to>
      <cdr:x>0.87103</cdr:x>
      <cdr:y>0.98339</cdr:y>
    </cdr:to>
    <cdr:sp macro="" textlink="">
      <cdr:nvSpPr>
        <cdr:cNvPr id="2" name="1 CuadroTexto"/>
        <cdr:cNvSpPr txBox="1"/>
      </cdr:nvSpPr>
      <cdr:spPr>
        <a:xfrm xmlns:a="http://schemas.openxmlformats.org/drawingml/2006/main">
          <a:off x="1761754" y="3597261"/>
          <a:ext cx="2884330" cy="2743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27.xml><?xml version="1.0" encoding="utf-8"?>
<xdr:wsDr xmlns:xdr="http://schemas.openxmlformats.org/drawingml/2006/spreadsheetDrawing" xmlns:a="http://schemas.openxmlformats.org/drawingml/2006/main">
  <xdr:twoCellAnchor editAs="oneCell">
    <xdr:from>
      <xdr:col>4</xdr:col>
      <xdr:colOff>343025</xdr:colOff>
      <xdr:row>14</xdr:row>
      <xdr:rowOff>238436</xdr:rowOff>
    </xdr:from>
    <xdr:to>
      <xdr:col>13</xdr:col>
      <xdr:colOff>27510</xdr:colOff>
      <xdr:row>22</xdr:row>
      <xdr:rowOff>292644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414618</xdr:colOff>
      <xdr:row>14</xdr:row>
      <xdr:rowOff>22411</xdr:rowOff>
    </xdr:from>
    <xdr:to>
      <xdr:col>20</xdr:col>
      <xdr:colOff>384854</xdr:colOff>
      <xdr:row>22</xdr:row>
      <xdr:rowOff>157583</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22412</xdr:colOff>
      <xdr:row>0</xdr:row>
      <xdr:rowOff>67235</xdr:rowOff>
    </xdr:from>
    <xdr:to>
      <xdr:col>13</xdr:col>
      <xdr:colOff>468897</xdr:colOff>
      <xdr:row>12</xdr:row>
      <xdr:rowOff>233502</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227853</xdr:colOff>
      <xdr:row>1</xdr:row>
      <xdr:rowOff>21789</xdr:rowOff>
    </xdr:from>
    <xdr:to>
      <xdr:col>21</xdr:col>
      <xdr:colOff>198089</xdr:colOff>
      <xdr:row>14</xdr:row>
      <xdr:rowOff>134549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67235</xdr:colOff>
      <xdr:row>28</xdr:row>
      <xdr:rowOff>78442</xdr:rowOff>
    </xdr:from>
    <xdr:to>
      <xdr:col>13</xdr:col>
      <xdr:colOff>513720</xdr:colOff>
      <xdr:row>35</xdr:row>
      <xdr:rowOff>166268</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262716</xdr:colOff>
      <xdr:row>42</xdr:row>
      <xdr:rowOff>80309</xdr:rowOff>
    </xdr:from>
    <xdr:to>
      <xdr:col>13</xdr:col>
      <xdr:colOff>709201</xdr:colOff>
      <xdr:row>51</xdr:row>
      <xdr:rowOff>414664</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592667</xdr:colOff>
      <xdr:row>62</xdr:row>
      <xdr:rowOff>167466</xdr:rowOff>
    </xdr:from>
    <xdr:to>
      <xdr:col>14</xdr:col>
      <xdr:colOff>277152</xdr:colOff>
      <xdr:row>71</xdr:row>
      <xdr:rowOff>445792</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65991</xdr:colOff>
      <xdr:row>80</xdr:row>
      <xdr:rowOff>55407</xdr:rowOff>
    </xdr:from>
    <xdr:to>
      <xdr:col>14</xdr:col>
      <xdr:colOff>512476</xdr:colOff>
      <xdr:row>91</xdr:row>
      <xdr:rowOff>714732</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6</xdr:col>
      <xdr:colOff>275166</xdr:colOff>
      <xdr:row>98</xdr:row>
      <xdr:rowOff>190500</xdr:rowOff>
    </xdr:from>
    <xdr:to>
      <xdr:col>14</xdr:col>
      <xdr:colOff>721651</xdr:colOff>
      <xdr:row>114</xdr:row>
      <xdr:rowOff>56075</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4</xdr:col>
      <xdr:colOff>121707</xdr:colOff>
      <xdr:row>119</xdr:row>
      <xdr:rowOff>148166</xdr:rowOff>
    </xdr:from>
    <xdr:to>
      <xdr:col>15</xdr:col>
      <xdr:colOff>52915</xdr:colOff>
      <xdr:row>142</xdr:row>
      <xdr:rowOff>127000</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243417</xdr:colOff>
      <xdr:row>27</xdr:row>
      <xdr:rowOff>127001</xdr:rowOff>
    </xdr:from>
    <xdr:to>
      <xdr:col>22</xdr:col>
      <xdr:colOff>213653</xdr:colOff>
      <xdr:row>35</xdr:row>
      <xdr:rowOff>50507</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14</xdr:col>
      <xdr:colOff>656167</xdr:colOff>
      <xdr:row>42</xdr:row>
      <xdr:rowOff>116416</xdr:rowOff>
    </xdr:from>
    <xdr:to>
      <xdr:col>22</xdr:col>
      <xdr:colOff>626403</xdr:colOff>
      <xdr:row>51</xdr:row>
      <xdr:rowOff>537339</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15</xdr:col>
      <xdr:colOff>254001</xdr:colOff>
      <xdr:row>62</xdr:row>
      <xdr:rowOff>105833</xdr:rowOff>
    </xdr:from>
    <xdr:to>
      <xdr:col>23</xdr:col>
      <xdr:colOff>224237</xdr:colOff>
      <xdr:row>71</xdr:row>
      <xdr:rowOff>473839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15</xdr:col>
      <xdr:colOff>645585</xdr:colOff>
      <xdr:row>79</xdr:row>
      <xdr:rowOff>243417</xdr:rowOff>
    </xdr:from>
    <xdr:to>
      <xdr:col>23</xdr:col>
      <xdr:colOff>615821</xdr:colOff>
      <xdr:row>91</xdr:row>
      <xdr:rowOff>738423</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15</xdr:col>
      <xdr:colOff>243417</xdr:colOff>
      <xdr:row>99</xdr:row>
      <xdr:rowOff>10583</xdr:rowOff>
    </xdr:from>
    <xdr:to>
      <xdr:col>23</xdr:col>
      <xdr:colOff>213653</xdr:colOff>
      <xdr:row>115</xdr:row>
      <xdr:rowOff>29339</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29.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3.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30.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31.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32.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33.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34.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35.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CUMPLIMIENTO DEL PLAN</a:t>
          </a:r>
          <a:r>
            <a:rPr lang="es-ES" sz="1800" b="1" baseline="0"/>
            <a:t> ESTRATÉGICO</a:t>
          </a:r>
          <a:endParaRPr lang="es-ES" sz="1800" b="1"/>
        </a:p>
      </cdr:txBody>
    </cdr:sp>
  </cdr:relSizeAnchor>
</c:userShapes>
</file>

<file path=xl/drawings/drawing4.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5.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6.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7.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8.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AVANCE</a:t>
          </a:r>
          <a:r>
            <a:rPr lang="es-ES" sz="1800" b="1" baseline="0"/>
            <a:t> </a:t>
          </a:r>
          <a:r>
            <a:rPr lang="es-ES" sz="1800" b="1"/>
            <a:t>DEL PLAN</a:t>
          </a:r>
          <a:r>
            <a:rPr lang="es-ES" sz="1800" b="1" baseline="0"/>
            <a:t> ESTRATÉGICO</a:t>
          </a:r>
          <a:endParaRPr lang="es-ES" sz="1800" b="1"/>
        </a:p>
      </cdr:txBody>
    </cdr:sp>
  </cdr:relSizeAnchor>
</c:userShapes>
</file>

<file path=xl/drawings/drawing9.xml><?xml version="1.0" encoding="utf-8"?>
<c:userShapes xmlns:c="http://schemas.openxmlformats.org/drawingml/2006/chart">
  <cdr:relSizeAnchor xmlns:cdr="http://schemas.openxmlformats.org/drawingml/2006/chartDrawing">
    <cdr:from>
      <cdr:x>0.22949</cdr:x>
      <cdr:y>0.07362</cdr:y>
    </cdr:from>
    <cdr:to>
      <cdr:x>0.77023</cdr:x>
      <cdr:y>0.1433</cdr:y>
    </cdr:to>
    <cdr:sp macro="" textlink="">
      <cdr:nvSpPr>
        <cdr:cNvPr id="2" name="1 CuadroTexto"/>
        <cdr:cNvSpPr txBox="1"/>
      </cdr:nvSpPr>
      <cdr:spPr>
        <a:xfrm xmlns:a="http://schemas.openxmlformats.org/drawingml/2006/main">
          <a:off x="1253244" y="348258"/>
          <a:ext cx="2952982" cy="3296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a:t>
          </a:r>
          <a:r>
            <a:rPr lang="es-ES" sz="1600" b="1">
              <a:solidFill>
                <a:srgbClr val="0070C0"/>
              </a:solidFill>
            </a:rPr>
            <a:t>31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28%</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28%</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38%</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3%</a:t>
          </a: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72"/>
  <sheetViews>
    <sheetView tabSelected="1" zoomScaleNormal="100" workbookViewId="0">
      <pane ySplit="3" topLeftCell="A4" activePane="bottomLeft" state="frozen"/>
      <selection pane="bottomLeft" activeCell="E12" sqref="E12"/>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6.28515625" style="2" customWidth="1"/>
    <col min="6" max="6" width="17.28515625" style="2" customWidth="1"/>
    <col min="7" max="7" width="12.7109375" style="4" customWidth="1"/>
    <col min="8" max="10" width="12.7109375" style="2" customWidth="1"/>
    <col min="11" max="15" width="12.7109375" style="10" customWidth="1"/>
    <col min="16" max="16" width="15.5703125" style="10" customWidth="1"/>
    <col min="17" max="17" width="7.42578125" style="10" hidden="1" customWidth="1"/>
    <col min="18" max="18" width="7.42578125" style="10" customWidth="1"/>
    <col min="19" max="19" width="42.5703125" style="198" customWidth="1"/>
    <col min="20" max="20" width="6.28515625" style="468" hidden="1" customWidth="1"/>
    <col min="21" max="21" width="7.5703125" style="331" customWidth="1"/>
    <col min="22" max="22" width="7.5703125" style="2" customWidth="1"/>
    <col min="23" max="24" width="43" style="2" customWidth="1"/>
    <col min="25" max="16384" width="11.42578125" style="2"/>
  </cols>
  <sheetData>
    <row r="1" spans="1:24" ht="15" customHeight="1" x14ac:dyDescent="0.2">
      <c r="A1" s="150"/>
      <c r="B1" s="151" t="s">
        <v>360</v>
      </c>
      <c r="C1" s="152"/>
      <c r="D1" s="153"/>
      <c r="E1" s="153"/>
      <c r="F1" s="153"/>
      <c r="G1" s="210"/>
      <c r="H1" s="211"/>
      <c r="I1" s="211"/>
      <c r="J1" s="212"/>
      <c r="K1" s="293"/>
      <c r="L1" s="293"/>
      <c r="M1" s="293"/>
      <c r="N1" s="293"/>
      <c r="O1" s="293"/>
      <c r="P1" s="293"/>
      <c r="Q1" s="293"/>
      <c r="R1" s="293"/>
      <c r="S1" s="463"/>
    </row>
    <row r="2" spans="1:24" s="1" customFormat="1" ht="15" customHeight="1" thickBot="1" x14ac:dyDescent="0.25">
      <c r="A2" s="154"/>
      <c r="B2" s="41"/>
      <c r="C2" s="44"/>
      <c r="D2" s="41"/>
      <c r="E2" s="41"/>
      <c r="F2" s="41"/>
      <c r="G2" s="213"/>
      <c r="H2" s="214"/>
      <c r="I2" s="214"/>
      <c r="J2" s="215"/>
      <c r="K2" s="294"/>
      <c r="L2" s="294"/>
      <c r="M2" s="294"/>
      <c r="N2" s="294"/>
      <c r="O2" s="294"/>
      <c r="P2" s="294"/>
      <c r="Q2" s="294"/>
      <c r="R2" s="294"/>
      <c r="S2" s="464"/>
      <c r="T2" s="469"/>
      <c r="U2" s="507"/>
    </row>
    <row r="3" spans="1:24" s="1" customFormat="1" ht="37.5" customHeight="1" thickBot="1" x14ac:dyDescent="0.25">
      <c r="A3" s="155" t="s">
        <v>4</v>
      </c>
      <c r="B3" s="156" t="s">
        <v>6</v>
      </c>
      <c r="C3" s="156" t="s">
        <v>7</v>
      </c>
      <c r="D3" s="156" t="s">
        <v>0</v>
      </c>
      <c r="E3" s="156" t="s">
        <v>5</v>
      </c>
      <c r="F3" s="156" t="s">
        <v>1</v>
      </c>
      <c r="G3" s="156">
        <v>2017</v>
      </c>
      <c r="H3" s="156">
        <v>2018</v>
      </c>
      <c r="I3" s="156">
        <v>2019</v>
      </c>
      <c r="J3" s="158">
        <v>2020</v>
      </c>
      <c r="K3" s="157">
        <v>0</v>
      </c>
      <c r="L3" s="157">
        <v>0.25</v>
      </c>
      <c r="M3" s="157">
        <v>0.5</v>
      </c>
      <c r="N3" s="157">
        <v>0.75</v>
      </c>
      <c r="O3" s="157">
        <v>1</v>
      </c>
      <c r="P3" s="157" t="s">
        <v>2</v>
      </c>
      <c r="Q3" s="157"/>
      <c r="R3" s="157"/>
      <c r="S3" s="467" t="s">
        <v>3</v>
      </c>
      <c r="T3" s="469"/>
      <c r="U3" s="507"/>
      <c r="W3" s="560" t="s">
        <v>1327</v>
      </c>
      <c r="X3" s="561" t="s">
        <v>1324</v>
      </c>
    </row>
    <row r="4" spans="1:24" ht="38.25" x14ac:dyDescent="0.2">
      <c r="A4" s="824" t="s">
        <v>29</v>
      </c>
      <c r="B4" s="828" t="s">
        <v>30</v>
      </c>
      <c r="C4" s="148" t="s">
        <v>37</v>
      </c>
      <c r="D4" s="149">
        <v>2017</v>
      </c>
      <c r="E4" s="95" t="s">
        <v>567</v>
      </c>
      <c r="F4" s="200" t="s">
        <v>8</v>
      </c>
      <c r="G4" s="223" t="s">
        <v>595</v>
      </c>
      <c r="H4" s="37" t="s">
        <v>700</v>
      </c>
      <c r="I4" s="29" t="s">
        <v>700</v>
      </c>
      <c r="J4" s="284" t="s">
        <v>700</v>
      </c>
      <c r="K4" s="309"/>
      <c r="L4" s="295"/>
      <c r="M4" s="295"/>
      <c r="N4" s="295"/>
      <c r="O4" s="289" t="s">
        <v>699</v>
      </c>
      <c r="P4" s="280" t="s">
        <v>595</v>
      </c>
      <c r="Q4" s="379">
        <f>IFERROR(LOOKUP("X",K4:O4,$K$54:$O$54),"No Valorable")</f>
        <v>4</v>
      </c>
      <c r="R4" s="496">
        <f>IFERROR(LOOKUP("X",K4:O4,$K$3:$O$3),"No Valorable")</f>
        <v>1</v>
      </c>
      <c r="S4" s="199"/>
      <c r="W4" s="562" t="s">
        <v>860</v>
      </c>
      <c r="X4" s="563"/>
    </row>
    <row r="5" spans="1:24" ht="28.5" customHeight="1" x14ac:dyDescent="0.2">
      <c r="A5" s="824"/>
      <c r="B5" s="828"/>
      <c r="C5" s="87" t="s">
        <v>38</v>
      </c>
      <c r="D5" s="24">
        <v>2017</v>
      </c>
      <c r="E5" s="19" t="s">
        <v>8</v>
      </c>
      <c r="F5" s="201" t="s">
        <v>8</v>
      </c>
      <c r="G5" s="221" t="s">
        <v>595</v>
      </c>
      <c r="H5" s="29" t="s">
        <v>700</v>
      </c>
      <c r="I5" s="29" t="s">
        <v>700</v>
      </c>
      <c r="J5" s="284" t="s">
        <v>700</v>
      </c>
      <c r="K5" s="312"/>
      <c r="L5" s="296"/>
      <c r="M5" s="296"/>
      <c r="N5" s="296"/>
      <c r="O5" s="289" t="s">
        <v>699</v>
      </c>
      <c r="P5" s="209" t="s">
        <v>595</v>
      </c>
      <c r="Q5" s="29">
        <f t="shared" ref="Q5:Q43" si="0">IFERROR(LOOKUP("X",K5:O5,$K$54:$O$54),"No Valorable")</f>
        <v>4</v>
      </c>
      <c r="R5" s="497">
        <f t="shared" ref="R5:R43" si="1">IFERROR(LOOKUP("X",K5:O5,$K$3:$O$3),"No Valorable")</f>
        <v>1</v>
      </c>
      <c r="S5" s="77"/>
      <c r="W5" s="564" t="s">
        <v>861</v>
      </c>
      <c r="X5" s="565"/>
    </row>
    <row r="6" spans="1:24" ht="51" x14ac:dyDescent="0.2">
      <c r="A6" s="824"/>
      <c r="B6" s="828"/>
      <c r="C6" s="224" t="s">
        <v>604</v>
      </c>
      <c r="D6" s="24">
        <v>2017</v>
      </c>
      <c r="E6" s="19" t="s">
        <v>568</v>
      </c>
      <c r="F6" s="201" t="s">
        <v>568</v>
      </c>
      <c r="G6" s="221" t="s">
        <v>593</v>
      </c>
      <c r="H6" s="29" t="s">
        <v>592</v>
      </c>
      <c r="I6" s="29" t="s">
        <v>700</v>
      </c>
      <c r="J6" s="284" t="s">
        <v>700</v>
      </c>
      <c r="K6" s="296"/>
      <c r="L6" s="296"/>
      <c r="M6" s="296"/>
      <c r="N6" s="296"/>
      <c r="O6" s="289"/>
      <c r="P6" s="209" t="s">
        <v>592</v>
      </c>
      <c r="Q6" s="29" t="str">
        <f t="shared" si="0"/>
        <v>No Valorable</v>
      </c>
      <c r="R6" s="497" t="str">
        <f t="shared" si="1"/>
        <v>No Valorable</v>
      </c>
      <c r="S6" s="77"/>
      <c r="W6" s="566" t="s">
        <v>862</v>
      </c>
      <c r="X6" s="567" t="s">
        <v>863</v>
      </c>
    </row>
    <row r="7" spans="1:24" ht="51" x14ac:dyDescent="0.2">
      <c r="A7" s="824"/>
      <c r="B7" s="828"/>
      <c r="C7" s="33" t="s">
        <v>39</v>
      </c>
      <c r="D7" s="24">
        <v>2017</v>
      </c>
      <c r="E7" s="19" t="s">
        <v>569</v>
      </c>
      <c r="F7" s="201" t="s">
        <v>568</v>
      </c>
      <c r="G7" s="221" t="s">
        <v>595</v>
      </c>
      <c r="H7" s="29" t="s">
        <v>700</v>
      </c>
      <c r="I7" s="29" t="s">
        <v>700</v>
      </c>
      <c r="J7" s="284" t="s">
        <v>700</v>
      </c>
      <c r="K7" s="312"/>
      <c r="L7" s="296"/>
      <c r="M7" s="296"/>
      <c r="N7" s="296"/>
      <c r="O7" s="289" t="s">
        <v>699</v>
      </c>
      <c r="P7" s="209" t="s">
        <v>595</v>
      </c>
      <c r="Q7" s="29">
        <f t="shared" si="0"/>
        <v>4</v>
      </c>
      <c r="R7" s="497">
        <f t="shared" si="1"/>
        <v>1</v>
      </c>
      <c r="S7" s="77"/>
      <c r="W7" s="568" t="s">
        <v>862</v>
      </c>
      <c r="X7" s="569"/>
    </row>
    <row r="8" spans="1:24" ht="39.75" customHeight="1" x14ac:dyDescent="0.2">
      <c r="A8" s="824"/>
      <c r="B8" s="828"/>
      <c r="C8" s="330" t="s">
        <v>605</v>
      </c>
      <c r="D8" s="24" t="s">
        <v>11</v>
      </c>
      <c r="E8" s="19" t="s">
        <v>119</v>
      </c>
      <c r="F8" s="201" t="s">
        <v>119</v>
      </c>
      <c r="G8" s="221" t="s">
        <v>593</v>
      </c>
      <c r="H8" s="29" t="s">
        <v>595</v>
      </c>
      <c r="I8" s="29" t="s">
        <v>700</v>
      </c>
      <c r="J8" s="284" t="s">
        <v>700</v>
      </c>
      <c r="K8" s="312"/>
      <c r="L8" s="296"/>
      <c r="M8" s="296"/>
      <c r="N8" s="296"/>
      <c r="O8" s="289" t="s">
        <v>699</v>
      </c>
      <c r="P8" s="209" t="s">
        <v>595</v>
      </c>
      <c r="Q8" s="29">
        <f t="shared" si="0"/>
        <v>4</v>
      </c>
      <c r="R8" s="497">
        <f t="shared" si="1"/>
        <v>1</v>
      </c>
      <c r="S8" s="77"/>
      <c r="W8" s="570" t="s">
        <v>864</v>
      </c>
      <c r="X8" s="571" t="s">
        <v>865</v>
      </c>
    </row>
    <row r="9" spans="1:24" ht="38.25" x14ac:dyDescent="0.2">
      <c r="A9" s="824"/>
      <c r="B9" s="828"/>
      <c r="C9" s="330" t="s">
        <v>799</v>
      </c>
      <c r="D9" s="24" t="s">
        <v>198</v>
      </c>
      <c r="E9" s="19" t="s">
        <v>119</v>
      </c>
      <c r="F9" s="201" t="s">
        <v>119</v>
      </c>
      <c r="G9" s="221"/>
      <c r="H9" s="29"/>
      <c r="I9" s="29"/>
      <c r="J9" s="284"/>
      <c r="K9" s="312"/>
      <c r="L9" s="296"/>
      <c r="M9" s="296"/>
      <c r="N9" s="296"/>
      <c r="O9" s="289"/>
      <c r="P9" s="209"/>
      <c r="Q9" s="29" t="str">
        <f t="shared" si="0"/>
        <v>No Valorable</v>
      </c>
      <c r="R9" s="497" t="str">
        <f t="shared" si="1"/>
        <v>No Valorable</v>
      </c>
      <c r="S9" s="77" t="s">
        <v>704</v>
      </c>
      <c r="W9" s="570"/>
      <c r="X9" s="571"/>
    </row>
    <row r="10" spans="1:24" ht="64.5" customHeight="1" x14ac:dyDescent="0.2">
      <c r="A10" s="824"/>
      <c r="B10" s="828"/>
      <c r="C10" s="33" t="s">
        <v>419</v>
      </c>
      <c r="D10" s="24">
        <v>2017</v>
      </c>
      <c r="E10" s="19" t="s">
        <v>570</v>
      </c>
      <c r="F10" s="201" t="s">
        <v>570</v>
      </c>
      <c r="G10" s="221" t="s">
        <v>595</v>
      </c>
      <c r="H10" s="29" t="s">
        <v>700</v>
      </c>
      <c r="I10" s="29" t="s">
        <v>700</v>
      </c>
      <c r="J10" s="284" t="s">
        <v>700</v>
      </c>
      <c r="K10" s="292"/>
      <c r="L10" s="290"/>
      <c r="M10" s="290"/>
      <c r="N10" s="290"/>
      <c r="O10" s="289" t="s">
        <v>699</v>
      </c>
      <c r="P10" s="209" t="s">
        <v>595</v>
      </c>
      <c r="Q10" s="29">
        <f t="shared" si="0"/>
        <v>4</v>
      </c>
      <c r="R10" s="497">
        <f t="shared" si="1"/>
        <v>1</v>
      </c>
      <c r="S10" s="77"/>
      <c r="W10" s="568" t="s">
        <v>866</v>
      </c>
      <c r="X10" s="569"/>
    </row>
    <row r="11" spans="1:24" ht="38.25" x14ac:dyDescent="0.2">
      <c r="A11" s="824"/>
      <c r="B11" s="828"/>
      <c r="C11" s="33" t="s">
        <v>40</v>
      </c>
      <c r="D11" s="24">
        <v>2017</v>
      </c>
      <c r="E11" s="88" t="s">
        <v>9</v>
      </c>
      <c r="F11" s="201" t="s">
        <v>8</v>
      </c>
      <c r="G11" s="221" t="s">
        <v>593</v>
      </c>
      <c r="H11" s="29" t="s">
        <v>700</v>
      </c>
      <c r="I11" s="29" t="s">
        <v>700</v>
      </c>
      <c r="J11" s="284" t="s">
        <v>700</v>
      </c>
      <c r="K11" s="312"/>
      <c r="L11" s="296"/>
      <c r="M11" s="296"/>
      <c r="N11" s="296"/>
      <c r="O11" s="289"/>
      <c r="P11" s="209" t="s">
        <v>702</v>
      </c>
      <c r="Q11" s="29" t="str">
        <f t="shared" si="0"/>
        <v>No Valorable</v>
      </c>
      <c r="R11" s="497" t="str">
        <f t="shared" si="1"/>
        <v>No Valorable</v>
      </c>
      <c r="S11" s="77" t="s">
        <v>701</v>
      </c>
      <c r="W11" s="568" t="s">
        <v>867</v>
      </c>
      <c r="X11" s="569"/>
    </row>
    <row r="12" spans="1:24" ht="38.25" x14ac:dyDescent="0.2">
      <c r="A12" s="824"/>
      <c r="B12" s="828"/>
      <c r="C12" s="225" t="s">
        <v>706</v>
      </c>
      <c r="D12" s="273" t="s">
        <v>10</v>
      </c>
      <c r="E12" s="89" t="s">
        <v>380</v>
      </c>
      <c r="F12" s="202" t="s">
        <v>8</v>
      </c>
      <c r="G12" s="221" t="s">
        <v>593</v>
      </c>
      <c r="H12" s="29" t="s">
        <v>595</v>
      </c>
      <c r="I12" s="29"/>
      <c r="J12" s="284"/>
      <c r="K12" s="312"/>
      <c r="L12" s="296"/>
      <c r="M12" s="296"/>
      <c r="N12" s="296" t="s">
        <v>699</v>
      </c>
      <c r="O12" s="307"/>
      <c r="P12" s="209" t="s">
        <v>594</v>
      </c>
      <c r="Q12" s="29">
        <f t="shared" si="0"/>
        <v>3</v>
      </c>
      <c r="R12" s="497">
        <f t="shared" si="1"/>
        <v>0.75</v>
      </c>
      <c r="S12" s="77" t="s">
        <v>732</v>
      </c>
      <c r="W12" s="572"/>
      <c r="X12" s="573" t="s">
        <v>868</v>
      </c>
    </row>
    <row r="13" spans="1:24" ht="63.75" x14ac:dyDescent="0.2">
      <c r="A13" s="824"/>
      <c r="B13" s="828"/>
      <c r="C13" s="224" t="s">
        <v>606</v>
      </c>
      <c r="D13" s="274">
        <v>2017</v>
      </c>
      <c r="E13" s="97" t="s">
        <v>560</v>
      </c>
      <c r="F13" s="203" t="s">
        <v>253</v>
      </c>
      <c r="G13" s="221" t="s">
        <v>593</v>
      </c>
      <c r="H13" s="29" t="s">
        <v>595</v>
      </c>
      <c r="I13" s="77"/>
      <c r="J13" s="284"/>
      <c r="K13" s="312"/>
      <c r="L13" s="296"/>
      <c r="M13" s="296"/>
      <c r="N13" s="296" t="s">
        <v>699</v>
      </c>
      <c r="O13" s="289"/>
      <c r="P13" s="209" t="s">
        <v>594</v>
      </c>
      <c r="Q13" s="29">
        <f t="shared" si="0"/>
        <v>3</v>
      </c>
      <c r="R13" s="497">
        <f t="shared" si="1"/>
        <v>0.75</v>
      </c>
      <c r="S13" s="77" t="s">
        <v>733</v>
      </c>
      <c r="W13" s="566"/>
      <c r="X13" s="567" t="s">
        <v>869</v>
      </c>
    </row>
    <row r="14" spans="1:24" ht="34.5" customHeight="1" thickBot="1" x14ac:dyDescent="0.25">
      <c r="A14" s="824"/>
      <c r="B14" s="829"/>
      <c r="C14" s="226" t="s">
        <v>607</v>
      </c>
      <c r="D14" s="24" t="s">
        <v>10</v>
      </c>
      <c r="E14" s="88" t="s">
        <v>406</v>
      </c>
      <c r="F14" s="201" t="s">
        <v>8</v>
      </c>
      <c r="G14" s="222" t="s">
        <v>593</v>
      </c>
      <c r="H14" s="40" t="s">
        <v>593</v>
      </c>
      <c r="I14" s="81"/>
      <c r="J14" s="286"/>
      <c r="K14" s="310"/>
      <c r="L14" s="296" t="s">
        <v>699</v>
      </c>
      <c r="M14" s="297"/>
      <c r="N14" s="296"/>
      <c r="O14" s="298"/>
      <c r="P14" s="277" t="s">
        <v>593</v>
      </c>
      <c r="Q14" s="40">
        <f t="shared" si="0"/>
        <v>1</v>
      </c>
      <c r="R14" s="498">
        <f t="shared" si="1"/>
        <v>0.25</v>
      </c>
      <c r="S14" s="81" t="s">
        <v>705</v>
      </c>
      <c r="T14" s="470">
        <f>AVERAGE(Q4:Q14)</f>
        <v>3.375</v>
      </c>
      <c r="U14" s="503">
        <f>AVERAGE(R4:R14)</f>
        <v>0.84375</v>
      </c>
      <c r="W14" s="574" t="s">
        <v>870</v>
      </c>
      <c r="X14" s="575" t="s">
        <v>871</v>
      </c>
    </row>
    <row r="15" spans="1:24" ht="63.75" x14ac:dyDescent="0.2">
      <c r="A15" s="824"/>
      <c r="B15" s="827" t="s">
        <v>32</v>
      </c>
      <c r="C15" s="234" t="s">
        <v>597</v>
      </c>
      <c r="D15" s="471"/>
      <c r="E15" s="259"/>
      <c r="F15" s="204"/>
      <c r="G15" s="814" t="s">
        <v>595</v>
      </c>
      <c r="H15" s="815" t="s">
        <v>700</v>
      </c>
      <c r="I15" s="815" t="s">
        <v>700</v>
      </c>
      <c r="J15" s="816" t="s">
        <v>700</v>
      </c>
      <c r="K15" s="817"/>
      <c r="L15" s="812"/>
      <c r="M15" s="812"/>
      <c r="N15" s="812"/>
      <c r="O15" s="813" t="s">
        <v>699</v>
      </c>
      <c r="P15" s="814" t="s">
        <v>595</v>
      </c>
      <c r="Q15" s="815">
        <f t="shared" si="0"/>
        <v>4</v>
      </c>
      <c r="R15" s="797">
        <f t="shared" si="1"/>
        <v>1</v>
      </c>
      <c r="S15" s="815"/>
      <c r="W15" s="576" t="s">
        <v>872</v>
      </c>
      <c r="X15" s="577"/>
    </row>
    <row r="16" spans="1:24" ht="15" customHeight="1" x14ac:dyDescent="0.2">
      <c r="A16" s="824"/>
      <c r="B16" s="828"/>
      <c r="C16" s="90" t="s">
        <v>453</v>
      </c>
      <c r="D16" s="434" t="s">
        <v>10</v>
      </c>
      <c r="E16" s="269" t="s">
        <v>411</v>
      </c>
      <c r="F16" s="270" t="s">
        <v>15</v>
      </c>
      <c r="G16" s="807"/>
      <c r="H16" s="801"/>
      <c r="I16" s="801"/>
      <c r="J16" s="809"/>
      <c r="K16" s="811"/>
      <c r="L16" s="803"/>
      <c r="M16" s="803"/>
      <c r="N16" s="803"/>
      <c r="O16" s="805"/>
      <c r="P16" s="807"/>
      <c r="Q16" s="801" t="str">
        <f t="shared" si="0"/>
        <v>No Valorable</v>
      </c>
      <c r="R16" s="798"/>
      <c r="S16" s="801"/>
      <c r="W16" s="578"/>
      <c r="X16" s="579"/>
    </row>
    <row r="17" spans="1:24" ht="95.25" customHeight="1" thickBot="1" x14ac:dyDescent="0.25">
      <c r="A17" s="824"/>
      <c r="B17" s="828"/>
      <c r="C17" s="472" t="s">
        <v>454</v>
      </c>
      <c r="D17" s="473" t="s">
        <v>10</v>
      </c>
      <c r="E17" s="474" t="s">
        <v>412</v>
      </c>
      <c r="F17" s="475" t="s">
        <v>15</v>
      </c>
      <c r="G17" s="222"/>
      <c r="H17" s="40" t="s">
        <v>595</v>
      </c>
      <c r="I17" s="40" t="s">
        <v>700</v>
      </c>
      <c r="J17" s="286" t="s">
        <v>700</v>
      </c>
      <c r="K17" s="310"/>
      <c r="L17" s="297"/>
      <c r="M17" s="297"/>
      <c r="N17" s="297"/>
      <c r="O17" s="298" t="s">
        <v>699</v>
      </c>
      <c r="P17" s="277" t="s">
        <v>595</v>
      </c>
      <c r="Q17" s="40">
        <f t="shared" si="0"/>
        <v>4</v>
      </c>
      <c r="R17" s="498">
        <f t="shared" si="1"/>
        <v>1</v>
      </c>
      <c r="S17" s="81"/>
      <c r="T17" s="470">
        <f>AVERAGE(Q15:Q17)</f>
        <v>4</v>
      </c>
      <c r="U17" s="503">
        <f>AVERAGE(R15:R17)</f>
        <v>1</v>
      </c>
      <c r="W17" s="578" t="s">
        <v>873</v>
      </c>
      <c r="X17" s="579" t="s">
        <v>874</v>
      </c>
    </row>
    <row r="18" spans="1:24" ht="38.25" x14ac:dyDescent="0.2">
      <c r="A18" s="824"/>
      <c r="B18" s="827" t="s">
        <v>31</v>
      </c>
      <c r="C18" s="100" t="s">
        <v>41</v>
      </c>
      <c r="D18" s="818">
        <v>2018</v>
      </c>
      <c r="E18" s="820" t="s">
        <v>17</v>
      </c>
      <c r="F18" s="822" t="s">
        <v>18</v>
      </c>
      <c r="G18" s="814"/>
      <c r="H18" s="815" t="s">
        <v>593</v>
      </c>
      <c r="I18" s="815"/>
      <c r="J18" s="816"/>
      <c r="K18" s="817"/>
      <c r="L18" s="812" t="s">
        <v>699</v>
      </c>
      <c r="M18" s="812"/>
      <c r="N18" s="812"/>
      <c r="O18" s="813"/>
      <c r="P18" s="814" t="s">
        <v>593</v>
      </c>
      <c r="Q18" s="815">
        <f t="shared" si="0"/>
        <v>1</v>
      </c>
      <c r="R18" s="797">
        <f t="shared" si="1"/>
        <v>0.25</v>
      </c>
      <c r="S18" s="815"/>
      <c r="W18" s="580"/>
      <c r="X18" s="581"/>
    </row>
    <row r="19" spans="1:24" ht="318" customHeight="1" x14ac:dyDescent="0.2">
      <c r="A19" s="824"/>
      <c r="B19" s="828"/>
      <c r="C19" s="462" t="s">
        <v>608</v>
      </c>
      <c r="D19" s="819"/>
      <c r="E19" s="821"/>
      <c r="F19" s="823"/>
      <c r="G19" s="807"/>
      <c r="H19" s="801"/>
      <c r="I19" s="801"/>
      <c r="J19" s="809"/>
      <c r="K19" s="811"/>
      <c r="L19" s="803"/>
      <c r="M19" s="803"/>
      <c r="N19" s="803"/>
      <c r="O19" s="805"/>
      <c r="P19" s="807"/>
      <c r="Q19" s="801" t="str">
        <f t="shared" si="0"/>
        <v>No Valorable</v>
      </c>
      <c r="R19" s="798"/>
      <c r="S19" s="801"/>
      <c r="W19" s="582"/>
      <c r="X19" s="583" t="s">
        <v>982</v>
      </c>
    </row>
    <row r="20" spans="1:24" ht="38.25" x14ac:dyDescent="0.2">
      <c r="A20" s="824"/>
      <c r="B20" s="828"/>
      <c r="C20" s="93" t="s">
        <v>455</v>
      </c>
      <c r="D20" s="94">
        <v>2019</v>
      </c>
      <c r="E20" s="95" t="s">
        <v>13</v>
      </c>
      <c r="F20" s="200" t="s">
        <v>13</v>
      </c>
      <c r="G20" s="221"/>
      <c r="H20" s="29"/>
      <c r="I20" s="77"/>
      <c r="J20" s="83"/>
      <c r="K20" s="312"/>
      <c r="L20" s="296"/>
      <c r="M20" s="296"/>
      <c r="N20" s="296"/>
      <c r="O20" s="289"/>
      <c r="P20" s="209"/>
      <c r="Q20" s="29" t="str">
        <f t="shared" si="0"/>
        <v>No Valorable</v>
      </c>
      <c r="R20" s="497" t="str">
        <f t="shared" si="1"/>
        <v>No Valorable</v>
      </c>
      <c r="S20" s="77" t="s">
        <v>809</v>
      </c>
      <c r="W20" s="584"/>
      <c r="X20" s="585"/>
    </row>
    <row r="21" spans="1:24" ht="63.75" x14ac:dyDescent="0.2">
      <c r="A21" s="824"/>
      <c r="B21" s="828"/>
      <c r="C21" s="227" t="s">
        <v>609</v>
      </c>
      <c r="D21" s="91" t="s">
        <v>10</v>
      </c>
      <c r="E21" s="19" t="s">
        <v>14</v>
      </c>
      <c r="F21" s="205" t="s">
        <v>707</v>
      </c>
      <c r="G21" s="221" t="s">
        <v>593</v>
      </c>
      <c r="H21" s="29" t="s">
        <v>593</v>
      </c>
      <c r="I21" s="77"/>
      <c r="J21" s="83"/>
      <c r="K21" s="292"/>
      <c r="L21" s="290" t="s">
        <v>699</v>
      </c>
      <c r="M21" s="290"/>
      <c r="N21" s="290"/>
      <c r="O21" s="291"/>
      <c r="P21" s="209" t="s">
        <v>593</v>
      </c>
      <c r="Q21" s="29">
        <f t="shared" si="0"/>
        <v>1</v>
      </c>
      <c r="R21" s="497">
        <f t="shared" si="1"/>
        <v>0.25</v>
      </c>
      <c r="S21" s="77"/>
      <c r="W21" s="586" t="s">
        <v>875</v>
      </c>
      <c r="X21" s="587" t="s">
        <v>876</v>
      </c>
    </row>
    <row r="22" spans="1:24" ht="38.25" x14ac:dyDescent="0.2">
      <c r="A22" s="824"/>
      <c r="B22" s="828"/>
      <c r="C22" s="229" t="s">
        <v>610</v>
      </c>
      <c r="D22" s="96">
        <v>2017</v>
      </c>
      <c r="E22" s="97" t="s">
        <v>413</v>
      </c>
      <c r="F22" s="203" t="s">
        <v>15</v>
      </c>
      <c r="G22" s="221" t="s">
        <v>595</v>
      </c>
      <c r="H22" s="29" t="s">
        <v>593</v>
      </c>
      <c r="I22" s="77"/>
      <c r="J22" s="83"/>
      <c r="K22" s="312"/>
      <c r="L22" s="296"/>
      <c r="M22" s="296"/>
      <c r="N22" s="296" t="s">
        <v>699</v>
      </c>
      <c r="O22" s="289"/>
      <c r="P22" s="209" t="s">
        <v>593</v>
      </c>
      <c r="Q22" s="29">
        <f t="shared" si="0"/>
        <v>3</v>
      </c>
      <c r="R22" s="497">
        <f t="shared" si="1"/>
        <v>0.75</v>
      </c>
      <c r="S22" s="77"/>
      <c r="W22" s="588" t="s">
        <v>877</v>
      </c>
      <c r="X22" s="589" t="s">
        <v>878</v>
      </c>
    </row>
    <row r="23" spans="1:24" ht="25.5" x14ac:dyDescent="0.2">
      <c r="A23" s="824"/>
      <c r="B23" s="828"/>
      <c r="C23" s="86" t="s">
        <v>456</v>
      </c>
      <c r="D23" s="92"/>
      <c r="E23" s="98"/>
      <c r="F23" s="206"/>
      <c r="G23" s="806"/>
      <c r="H23" s="800" t="s">
        <v>595</v>
      </c>
      <c r="I23" s="800"/>
      <c r="J23" s="808"/>
      <c r="K23" s="810"/>
      <c r="L23" s="802"/>
      <c r="M23" s="802" t="s">
        <v>699</v>
      </c>
      <c r="N23" s="802"/>
      <c r="O23" s="804"/>
      <c r="P23" s="806" t="s">
        <v>594</v>
      </c>
      <c r="Q23" s="800">
        <f t="shared" si="0"/>
        <v>2</v>
      </c>
      <c r="R23" s="799">
        <f t="shared" si="1"/>
        <v>0.5</v>
      </c>
      <c r="S23" s="800"/>
      <c r="W23" s="590"/>
      <c r="X23" s="591"/>
    </row>
    <row r="24" spans="1:24" ht="25.5" x14ac:dyDescent="0.2">
      <c r="A24" s="824"/>
      <c r="B24" s="828"/>
      <c r="C24" s="458" t="s">
        <v>611</v>
      </c>
      <c r="D24" s="96" t="s">
        <v>20</v>
      </c>
      <c r="E24" s="267" t="s">
        <v>16</v>
      </c>
      <c r="F24" s="440" t="s">
        <v>15</v>
      </c>
      <c r="G24" s="807"/>
      <c r="H24" s="801"/>
      <c r="I24" s="801"/>
      <c r="J24" s="809"/>
      <c r="K24" s="811"/>
      <c r="L24" s="803"/>
      <c r="M24" s="803"/>
      <c r="N24" s="803"/>
      <c r="O24" s="805"/>
      <c r="P24" s="807"/>
      <c r="Q24" s="801" t="str">
        <f t="shared" si="0"/>
        <v>No Valorable</v>
      </c>
      <c r="R24" s="798"/>
      <c r="S24" s="801"/>
      <c r="W24" s="592"/>
      <c r="X24" s="593" t="s">
        <v>879</v>
      </c>
    </row>
    <row r="25" spans="1:24" ht="25.5" x14ac:dyDescent="0.2">
      <c r="A25" s="824"/>
      <c r="B25" s="828"/>
      <c r="C25" s="23" t="s">
        <v>612</v>
      </c>
      <c r="D25" s="459" t="s">
        <v>20</v>
      </c>
      <c r="E25" s="460" t="s">
        <v>16</v>
      </c>
      <c r="F25" s="461" t="s">
        <v>15</v>
      </c>
      <c r="G25" s="221"/>
      <c r="H25" s="29" t="s">
        <v>593</v>
      </c>
      <c r="I25" s="77"/>
      <c r="J25" s="83"/>
      <c r="K25" s="312"/>
      <c r="L25" s="296" t="s">
        <v>699</v>
      </c>
      <c r="M25" s="296"/>
      <c r="N25" s="296"/>
      <c r="O25" s="289"/>
      <c r="P25" s="209" t="s">
        <v>593</v>
      </c>
      <c r="Q25" s="29">
        <f t="shared" si="0"/>
        <v>1</v>
      </c>
      <c r="R25" s="497">
        <f t="shared" si="1"/>
        <v>0.25</v>
      </c>
      <c r="S25" s="77"/>
      <c r="W25" s="594"/>
      <c r="X25" s="595" t="s">
        <v>880</v>
      </c>
    </row>
    <row r="26" spans="1:24" ht="38.25" x14ac:dyDescent="0.2">
      <c r="A26" s="824"/>
      <c r="B26" s="828"/>
      <c r="C26" s="23" t="s">
        <v>613</v>
      </c>
      <c r="D26" s="459" t="s">
        <v>198</v>
      </c>
      <c r="E26" s="460" t="s">
        <v>16</v>
      </c>
      <c r="F26" s="461" t="s">
        <v>15</v>
      </c>
      <c r="G26" s="221"/>
      <c r="H26" s="29" t="s">
        <v>593</v>
      </c>
      <c r="I26" s="77"/>
      <c r="J26" s="83"/>
      <c r="K26" s="312"/>
      <c r="L26" s="296" t="s">
        <v>699</v>
      </c>
      <c r="M26" s="296"/>
      <c r="N26" s="296"/>
      <c r="O26" s="289"/>
      <c r="P26" s="209" t="s">
        <v>594</v>
      </c>
      <c r="Q26" s="29">
        <f t="shared" si="0"/>
        <v>1</v>
      </c>
      <c r="R26" s="497">
        <f t="shared" si="1"/>
        <v>0.25</v>
      </c>
      <c r="S26" s="77"/>
      <c r="W26" s="594"/>
      <c r="X26" s="595" t="s">
        <v>881</v>
      </c>
    </row>
    <row r="27" spans="1:24" ht="39" thickBot="1" x14ac:dyDescent="0.25">
      <c r="A27" s="824"/>
      <c r="B27" s="829"/>
      <c r="C27" s="99" t="s">
        <v>457</v>
      </c>
      <c r="D27" s="275" t="s">
        <v>20</v>
      </c>
      <c r="E27" s="76" t="s">
        <v>15</v>
      </c>
      <c r="F27" s="457" t="s">
        <v>15</v>
      </c>
      <c r="G27" s="222"/>
      <c r="H27" s="40" t="s">
        <v>593</v>
      </c>
      <c r="I27" s="81"/>
      <c r="J27" s="108"/>
      <c r="K27" s="310"/>
      <c r="L27" s="297"/>
      <c r="M27" s="297"/>
      <c r="N27" s="297"/>
      <c r="O27" s="298"/>
      <c r="P27" s="277"/>
      <c r="Q27" s="40" t="str">
        <f t="shared" si="0"/>
        <v>No Valorable</v>
      </c>
      <c r="R27" s="498" t="str">
        <f t="shared" si="1"/>
        <v>No Valorable</v>
      </c>
      <c r="S27" s="81" t="s">
        <v>810</v>
      </c>
      <c r="T27" s="470">
        <f>AVERAGE(Q18:Q27)</f>
        <v>1.5</v>
      </c>
      <c r="U27" s="331">
        <f>AVERAGE(R18:R27)</f>
        <v>0.375</v>
      </c>
      <c r="W27" s="596"/>
      <c r="X27" s="597"/>
    </row>
    <row r="28" spans="1:24" ht="38.25" x14ac:dyDescent="0.2">
      <c r="A28" s="824"/>
      <c r="B28" s="817" t="s">
        <v>33</v>
      </c>
      <c r="C28" s="227" t="s">
        <v>614</v>
      </c>
      <c r="D28" s="105" t="s">
        <v>85</v>
      </c>
      <c r="E28" s="37" t="s">
        <v>459</v>
      </c>
      <c r="F28" s="207" t="s">
        <v>458</v>
      </c>
      <c r="G28" s="223" t="s">
        <v>595</v>
      </c>
      <c r="H28" s="37" t="s">
        <v>595</v>
      </c>
      <c r="I28" s="70"/>
      <c r="J28" s="285"/>
      <c r="K28" s="309"/>
      <c r="L28" s="295"/>
      <c r="M28" s="295"/>
      <c r="N28" s="295" t="s">
        <v>699</v>
      </c>
      <c r="O28" s="299"/>
      <c r="P28" s="280" t="s">
        <v>594</v>
      </c>
      <c r="Q28" s="37">
        <f t="shared" si="0"/>
        <v>3</v>
      </c>
      <c r="R28" s="502">
        <f t="shared" si="1"/>
        <v>0.75</v>
      </c>
      <c r="S28" s="70"/>
      <c r="W28" s="586" t="s">
        <v>882</v>
      </c>
      <c r="X28" s="587" t="s">
        <v>882</v>
      </c>
    </row>
    <row r="29" spans="1:24" ht="63.75" x14ac:dyDescent="0.2">
      <c r="A29" s="824"/>
      <c r="B29" s="826"/>
      <c r="C29" s="228" t="s">
        <v>615</v>
      </c>
      <c r="D29" s="91" t="s">
        <v>11</v>
      </c>
      <c r="E29" s="29" t="s">
        <v>13</v>
      </c>
      <c r="F29" s="189" t="s">
        <v>463</v>
      </c>
      <c r="G29" s="221" t="s">
        <v>595</v>
      </c>
      <c r="H29" s="29" t="s">
        <v>595</v>
      </c>
      <c r="I29" s="77"/>
      <c r="J29" s="83"/>
      <c r="K29" s="312"/>
      <c r="L29" s="296"/>
      <c r="M29" s="296" t="s">
        <v>699</v>
      </c>
      <c r="N29" s="296"/>
      <c r="O29" s="289"/>
      <c r="P29" s="209" t="s">
        <v>594</v>
      </c>
      <c r="Q29" s="29">
        <f t="shared" si="0"/>
        <v>2</v>
      </c>
      <c r="R29" s="497">
        <f t="shared" si="1"/>
        <v>0.5</v>
      </c>
      <c r="S29" s="77"/>
      <c r="W29" s="598" t="s">
        <v>883</v>
      </c>
      <c r="X29" s="599" t="s">
        <v>884</v>
      </c>
    </row>
    <row r="30" spans="1:24" ht="25.5" x14ac:dyDescent="0.2">
      <c r="A30" s="824"/>
      <c r="B30" s="826"/>
      <c r="C30" s="33" t="s">
        <v>42</v>
      </c>
      <c r="D30" s="91" t="s">
        <v>11</v>
      </c>
      <c r="E30" s="29" t="s">
        <v>18</v>
      </c>
      <c r="F30" s="190" t="s">
        <v>13</v>
      </c>
      <c r="G30" s="221" t="s">
        <v>595</v>
      </c>
      <c r="H30" s="29" t="s">
        <v>593</v>
      </c>
      <c r="I30" s="77"/>
      <c r="J30" s="83"/>
      <c r="K30" s="312"/>
      <c r="L30" s="296" t="s">
        <v>699</v>
      </c>
      <c r="M30" s="296"/>
      <c r="N30" s="296"/>
      <c r="O30" s="289"/>
      <c r="P30" s="209" t="s">
        <v>593</v>
      </c>
      <c r="Q30" s="29">
        <f t="shared" si="0"/>
        <v>1</v>
      </c>
      <c r="R30" s="497">
        <f t="shared" si="1"/>
        <v>0.25</v>
      </c>
      <c r="S30" s="77"/>
      <c r="W30" s="568"/>
      <c r="X30" s="569"/>
    </row>
    <row r="31" spans="1:24" ht="42" customHeight="1" x14ac:dyDescent="0.2">
      <c r="A31" s="824"/>
      <c r="B31" s="826"/>
      <c r="C31" s="229" t="s">
        <v>616</v>
      </c>
      <c r="D31" s="91" t="s">
        <v>20</v>
      </c>
      <c r="E31" s="29" t="s">
        <v>18</v>
      </c>
      <c r="F31" s="190" t="s">
        <v>15</v>
      </c>
      <c r="G31" s="221"/>
      <c r="H31" s="29" t="s">
        <v>593</v>
      </c>
      <c r="I31" s="77"/>
      <c r="J31" s="83"/>
      <c r="K31" s="312"/>
      <c r="L31" s="296" t="s">
        <v>699</v>
      </c>
      <c r="M31" s="296"/>
      <c r="N31" s="296"/>
      <c r="O31" s="289"/>
      <c r="P31" s="209" t="s">
        <v>593</v>
      </c>
      <c r="Q31" s="29">
        <f t="shared" si="0"/>
        <v>1</v>
      </c>
      <c r="R31" s="497">
        <f t="shared" si="1"/>
        <v>0.25</v>
      </c>
      <c r="S31" s="77"/>
      <c r="W31" s="588" t="s">
        <v>885</v>
      </c>
      <c r="X31" s="589" t="s">
        <v>886</v>
      </c>
    </row>
    <row r="32" spans="1:24" ht="39" thickBot="1" x14ac:dyDescent="0.25">
      <c r="A32" s="824"/>
      <c r="B32" s="826"/>
      <c r="C32" s="86" t="s">
        <v>43</v>
      </c>
      <c r="D32" s="92" t="s">
        <v>20</v>
      </c>
      <c r="E32" s="266" t="s">
        <v>561</v>
      </c>
      <c r="F32" s="196" t="s">
        <v>565</v>
      </c>
      <c r="G32" s="222"/>
      <c r="H32" s="40" t="s">
        <v>595</v>
      </c>
      <c r="I32" s="81"/>
      <c r="J32" s="108"/>
      <c r="K32" s="310"/>
      <c r="L32" s="297"/>
      <c r="M32" s="297" t="s">
        <v>699</v>
      </c>
      <c r="N32" s="297"/>
      <c r="O32" s="298"/>
      <c r="P32" s="277" t="s">
        <v>594</v>
      </c>
      <c r="Q32" s="40">
        <f t="shared" si="0"/>
        <v>2</v>
      </c>
      <c r="R32" s="498">
        <f t="shared" si="1"/>
        <v>0.5</v>
      </c>
      <c r="S32" s="81"/>
      <c r="T32" s="470">
        <f>AVERAGE(Q28:Q32)</f>
        <v>1.8</v>
      </c>
      <c r="U32" s="331">
        <f>AVERAGE(R28:R32)</f>
        <v>0.45</v>
      </c>
      <c r="W32" s="590"/>
      <c r="X32" s="591"/>
    </row>
    <row r="33" spans="1:24" ht="74.25" customHeight="1" x14ac:dyDescent="0.2">
      <c r="A33" s="824"/>
      <c r="B33" s="817" t="s">
        <v>34</v>
      </c>
      <c r="C33" s="230" t="s">
        <v>617</v>
      </c>
      <c r="D33" s="105" t="s">
        <v>10</v>
      </c>
      <c r="E33" s="37" t="s">
        <v>21</v>
      </c>
      <c r="F33" s="207" t="s">
        <v>464</v>
      </c>
      <c r="G33" s="223" t="s">
        <v>593</v>
      </c>
      <c r="H33" s="37" t="s">
        <v>593</v>
      </c>
      <c r="I33" s="70"/>
      <c r="J33" s="285"/>
      <c r="K33" s="300"/>
      <c r="L33" s="301" t="s">
        <v>699</v>
      </c>
      <c r="M33" s="301"/>
      <c r="N33" s="301"/>
      <c r="O33" s="302"/>
      <c r="P33" s="280" t="s">
        <v>593</v>
      </c>
      <c r="Q33" s="37">
        <f t="shared" si="0"/>
        <v>1</v>
      </c>
      <c r="R33" s="502">
        <f t="shared" si="1"/>
        <v>0.25</v>
      </c>
      <c r="S33" s="70"/>
      <c r="W33" s="600" t="s">
        <v>887</v>
      </c>
      <c r="X33" s="601" t="s">
        <v>888</v>
      </c>
    </row>
    <row r="34" spans="1:24" ht="60.75" customHeight="1" x14ac:dyDescent="0.2">
      <c r="A34" s="824"/>
      <c r="B34" s="826"/>
      <c r="C34" s="228" t="s">
        <v>852</v>
      </c>
      <c r="D34" s="91" t="s">
        <v>85</v>
      </c>
      <c r="E34" s="29" t="s">
        <v>394</v>
      </c>
      <c r="F34" s="195" t="s">
        <v>465</v>
      </c>
      <c r="G34" s="221" t="s">
        <v>595</v>
      </c>
      <c r="H34" s="29" t="s">
        <v>595</v>
      </c>
      <c r="I34" s="77"/>
      <c r="J34" s="284"/>
      <c r="K34" s="292"/>
      <c r="L34" s="290"/>
      <c r="M34" s="290"/>
      <c r="N34" s="290" t="s">
        <v>699</v>
      </c>
      <c r="O34" s="291"/>
      <c r="P34" s="209" t="s">
        <v>594</v>
      </c>
      <c r="Q34" s="29">
        <f t="shared" si="0"/>
        <v>3</v>
      </c>
      <c r="R34" s="497">
        <f t="shared" si="1"/>
        <v>0.75</v>
      </c>
      <c r="S34" s="77"/>
      <c r="W34" s="598" t="s">
        <v>889</v>
      </c>
      <c r="X34" s="599" t="s">
        <v>890</v>
      </c>
    </row>
    <row r="35" spans="1:24" ht="38.25" x14ac:dyDescent="0.2">
      <c r="A35" s="824"/>
      <c r="B35" s="826"/>
      <c r="C35" s="23" t="s">
        <v>44</v>
      </c>
      <c r="D35" s="91">
        <v>2018</v>
      </c>
      <c r="E35" s="29" t="s">
        <v>407</v>
      </c>
      <c r="F35" s="195" t="s">
        <v>465</v>
      </c>
      <c r="G35" s="221"/>
      <c r="H35" s="29" t="s">
        <v>592</v>
      </c>
      <c r="I35" s="29" t="s">
        <v>700</v>
      </c>
      <c r="J35" s="284" t="s">
        <v>700</v>
      </c>
      <c r="K35" s="312"/>
      <c r="L35" s="296"/>
      <c r="M35" s="296"/>
      <c r="N35" s="296"/>
      <c r="O35" s="289"/>
      <c r="P35" s="209" t="s">
        <v>592</v>
      </c>
      <c r="Q35" s="29" t="str">
        <f t="shared" si="0"/>
        <v>No Valorable</v>
      </c>
      <c r="R35" s="497" t="str">
        <f t="shared" si="1"/>
        <v>No Valorable</v>
      </c>
      <c r="S35" s="77" t="s">
        <v>811</v>
      </c>
      <c r="W35" s="594"/>
      <c r="X35" s="595"/>
    </row>
    <row r="36" spans="1:24" x14ac:dyDescent="0.2">
      <c r="A36" s="824"/>
      <c r="B36" s="826"/>
      <c r="C36" s="26" t="s">
        <v>466</v>
      </c>
      <c r="D36" s="92"/>
      <c r="E36" s="266"/>
      <c r="F36" s="86"/>
      <c r="G36" s="806"/>
      <c r="H36" s="800" t="s">
        <v>593</v>
      </c>
      <c r="I36" s="800"/>
      <c r="J36" s="808"/>
      <c r="K36" s="810"/>
      <c r="L36" s="802"/>
      <c r="M36" s="802" t="s">
        <v>699</v>
      </c>
      <c r="N36" s="802"/>
      <c r="O36" s="804"/>
      <c r="P36" s="806" t="s">
        <v>593</v>
      </c>
      <c r="Q36" s="800">
        <f t="shared" si="0"/>
        <v>2</v>
      </c>
      <c r="R36" s="799">
        <f t="shared" si="1"/>
        <v>0.5</v>
      </c>
      <c r="S36" s="800"/>
      <c r="W36" s="602"/>
      <c r="X36" s="603"/>
    </row>
    <row r="37" spans="1:24" ht="55.5" customHeight="1" x14ac:dyDescent="0.2">
      <c r="A37" s="824"/>
      <c r="B37" s="826"/>
      <c r="C37" s="231" t="s">
        <v>618</v>
      </c>
      <c r="D37" s="96">
        <v>2017</v>
      </c>
      <c r="E37" s="267" t="s">
        <v>571</v>
      </c>
      <c r="F37" s="208" t="s">
        <v>568</v>
      </c>
      <c r="G37" s="807"/>
      <c r="H37" s="801"/>
      <c r="I37" s="801"/>
      <c r="J37" s="809"/>
      <c r="K37" s="811"/>
      <c r="L37" s="803"/>
      <c r="M37" s="803"/>
      <c r="N37" s="803"/>
      <c r="O37" s="805"/>
      <c r="P37" s="807"/>
      <c r="Q37" s="801"/>
      <c r="R37" s="798"/>
      <c r="S37" s="801"/>
      <c r="W37" s="614" t="s">
        <v>891</v>
      </c>
      <c r="X37" s="615" t="s">
        <v>892</v>
      </c>
    </row>
    <row r="38" spans="1:24" ht="38.25" x14ac:dyDescent="0.2">
      <c r="A38" s="824"/>
      <c r="B38" s="826"/>
      <c r="C38" s="231" t="s">
        <v>619</v>
      </c>
      <c r="D38" s="94">
        <v>2018</v>
      </c>
      <c r="E38" s="268" t="s">
        <v>571</v>
      </c>
      <c r="F38" s="195" t="s">
        <v>568</v>
      </c>
      <c r="G38" s="221"/>
      <c r="H38" s="29" t="s">
        <v>593</v>
      </c>
      <c r="I38" s="77"/>
      <c r="J38" s="83"/>
      <c r="K38" s="312"/>
      <c r="L38" s="296"/>
      <c r="M38" s="296" t="s">
        <v>699</v>
      </c>
      <c r="N38" s="296"/>
      <c r="O38" s="289"/>
      <c r="P38" s="209" t="s">
        <v>593</v>
      </c>
      <c r="Q38" s="29">
        <f t="shared" si="0"/>
        <v>2</v>
      </c>
      <c r="R38" s="497">
        <f t="shared" si="1"/>
        <v>0.5</v>
      </c>
      <c r="S38" s="77"/>
      <c r="W38" s="588"/>
      <c r="X38" s="589" t="s">
        <v>893</v>
      </c>
    </row>
    <row r="39" spans="1:24" ht="39" thickBot="1" x14ac:dyDescent="0.25">
      <c r="A39" s="824"/>
      <c r="B39" s="830"/>
      <c r="C39" s="38" t="s">
        <v>45</v>
      </c>
      <c r="D39" s="107">
        <v>2020</v>
      </c>
      <c r="E39" s="40" t="s">
        <v>21</v>
      </c>
      <c r="F39" s="196" t="s">
        <v>253</v>
      </c>
      <c r="G39" s="222"/>
      <c r="H39" s="40"/>
      <c r="I39" s="81"/>
      <c r="J39" s="108"/>
      <c r="K39" s="310"/>
      <c r="L39" s="297"/>
      <c r="M39" s="297"/>
      <c r="N39" s="297"/>
      <c r="O39" s="298"/>
      <c r="P39" s="277"/>
      <c r="Q39" s="40" t="str">
        <f t="shared" si="0"/>
        <v>No Valorable</v>
      </c>
      <c r="R39" s="498" t="str">
        <f t="shared" si="1"/>
        <v>No Valorable</v>
      </c>
      <c r="S39" s="81"/>
      <c r="T39" s="470">
        <f>AVERAGE(Q33:Q39)</f>
        <v>2</v>
      </c>
      <c r="U39" s="331">
        <f>AVERAGE(R33:R39)</f>
        <v>0.5</v>
      </c>
      <c r="W39" s="604"/>
      <c r="X39" s="605"/>
    </row>
    <row r="40" spans="1:24" ht="63.75" x14ac:dyDescent="0.2">
      <c r="A40" s="824"/>
      <c r="B40" s="826" t="s">
        <v>35</v>
      </c>
      <c r="C40" s="232" t="s">
        <v>620</v>
      </c>
      <c r="D40" s="94">
        <v>2017</v>
      </c>
      <c r="E40" s="268" t="s">
        <v>12</v>
      </c>
      <c r="F40" s="195" t="s">
        <v>8</v>
      </c>
      <c r="G40" s="223" t="s">
        <v>593</v>
      </c>
      <c r="H40" s="37" t="s">
        <v>595</v>
      </c>
      <c r="I40" s="70"/>
      <c r="J40" s="285"/>
      <c r="K40" s="300"/>
      <c r="L40" s="301"/>
      <c r="M40" s="301"/>
      <c r="N40" s="301" t="s">
        <v>699</v>
      </c>
      <c r="O40" s="302"/>
      <c r="P40" s="280" t="s">
        <v>594</v>
      </c>
      <c r="Q40" s="37">
        <f t="shared" si="0"/>
        <v>3</v>
      </c>
      <c r="R40" s="502">
        <f t="shared" si="1"/>
        <v>0.75</v>
      </c>
      <c r="S40" s="70"/>
      <c r="W40" s="606" t="s">
        <v>894</v>
      </c>
      <c r="X40" s="607" t="s">
        <v>895</v>
      </c>
    </row>
    <row r="41" spans="1:24" ht="39" thickBot="1" x14ac:dyDescent="0.25">
      <c r="A41" s="824"/>
      <c r="B41" s="826"/>
      <c r="C41" s="233" t="s">
        <v>621</v>
      </c>
      <c r="D41" s="92">
        <v>2017</v>
      </c>
      <c r="E41" s="266" t="s">
        <v>12</v>
      </c>
      <c r="F41" s="190" t="s">
        <v>8</v>
      </c>
      <c r="G41" s="325" t="s">
        <v>593</v>
      </c>
      <c r="H41" s="311" t="s">
        <v>595</v>
      </c>
      <c r="I41" s="311" t="s">
        <v>700</v>
      </c>
      <c r="J41" s="326" t="s">
        <v>700</v>
      </c>
      <c r="K41" s="327"/>
      <c r="L41" s="328"/>
      <c r="M41" s="328"/>
      <c r="N41" s="328"/>
      <c r="O41" s="329" t="s">
        <v>699</v>
      </c>
      <c r="P41" s="353" t="s">
        <v>595</v>
      </c>
      <c r="Q41" s="355">
        <f t="shared" si="0"/>
        <v>4</v>
      </c>
      <c r="R41" s="501">
        <f t="shared" si="1"/>
        <v>1</v>
      </c>
      <c r="S41" s="61"/>
      <c r="T41" s="470">
        <f>AVERAGE(Q40:Q41)</f>
        <v>3.5</v>
      </c>
      <c r="U41" s="331">
        <f>AVERAGE(R40:R41)</f>
        <v>0.875</v>
      </c>
      <c r="W41" s="608" t="s">
        <v>896</v>
      </c>
      <c r="X41" s="609" t="s">
        <v>897</v>
      </c>
    </row>
    <row r="42" spans="1:24" x14ac:dyDescent="0.2">
      <c r="A42" s="824"/>
      <c r="B42" s="817" t="s">
        <v>36</v>
      </c>
      <c r="C42" s="236" t="s">
        <v>46</v>
      </c>
      <c r="D42" s="105" t="s">
        <v>20</v>
      </c>
      <c r="E42" s="37" t="s">
        <v>12</v>
      </c>
      <c r="F42" s="207" t="s">
        <v>8</v>
      </c>
      <c r="G42" s="223"/>
      <c r="H42" s="37" t="s">
        <v>593</v>
      </c>
      <c r="I42" s="70"/>
      <c r="J42" s="106"/>
      <c r="K42" s="309" t="s">
        <v>699</v>
      </c>
      <c r="L42" s="295"/>
      <c r="M42" s="295"/>
      <c r="N42" s="295"/>
      <c r="O42" s="299"/>
      <c r="P42" s="280" t="s">
        <v>593</v>
      </c>
      <c r="Q42" s="37">
        <f t="shared" si="0"/>
        <v>0</v>
      </c>
      <c r="R42" s="502">
        <f t="shared" si="1"/>
        <v>0</v>
      </c>
      <c r="S42" s="70" t="s">
        <v>1330</v>
      </c>
      <c r="W42" s="610"/>
      <c r="X42" s="611"/>
    </row>
    <row r="43" spans="1:24" ht="26.25" thickBot="1" x14ac:dyDescent="0.25">
      <c r="A43" s="825"/>
      <c r="B43" s="830"/>
      <c r="C43" s="235" t="s">
        <v>622</v>
      </c>
      <c r="D43" s="107" t="s">
        <v>11</v>
      </c>
      <c r="E43" s="40" t="s">
        <v>12</v>
      </c>
      <c r="F43" s="196" t="s">
        <v>8</v>
      </c>
      <c r="G43" s="222" t="s">
        <v>593</v>
      </c>
      <c r="H43" s="40" t="s">
        <v>595</v>
      </c>
      <c r="I43" s="40" t="s">
        <v>700</v>
      </c>
      <c r="J43" s="286" t="s">
        <v>700</v>
      </c>
      <c r="K43" s="303"/>
      <c r="L43" s="304"/>
      <c r="M43" s="304"/>
      <c r="N43" s="304"/>
      <c r="O43" s="305" t="s">
        <v>699</v>
      </c>
      <c r="P43" s="277" t="s">
        <v>595</v>
      </c>
      <c r="Q43" s="40">
        <f t="shared" si="0"/>
        <v>4</v>
      </c>
      <c r="R43" s="498">
        <f t="shared" si="1"/>
        <v>1</v>
      </c>
      <c r="S43" s="81"/>
      <c r="T43" s="470">
        <f>AVERAGE(Q42:Q43)</f>
        <v>2</v>
      </c>
      <c r="U43" s="331">
        <f>AVERAGE(R42:R43)</f>
        <v>0.5</v>
      </c>
      <c r="W43" s="612" t="s">
        <v>898</v>
      </c>
      <c r="X43" s="613" t="s">
        <v>898</v>
      </c>
    </row>
    <row r="44" spans="1:24" ht="27.75" customHeight="1" thickBot="1" x14ac:dyDescent="0.25">
      <c r="A44" s="3"/>
      <c r="B44" s="3"/>
      <c r="C44" s="7"/>
      <c r="D44" s="3"/>
      <c r="E44" s="3"/>
      <c r="F44" s="3"/>
      <c r="I44" s="3"/>
      <c r="J44" s="387">
        <f>SUM(K44:O44)</f>
        <v>29</v>
      </c>
      <c r="K44" s="11">
        <f>COUNTIF(K4:K43,"X")</f>
        <v>1</v>
      </c>
      <c r="L44" s="11">
        <f>COUNTIF(L4:L43,"X")</f>
        <v>8</v>
      </c>
      <c r="M44" s="11">
        <f>COUNTIF(M4:M43,"X")</f>
        <v>5</v>
      </c>
      <c r="N44" s="11">
        <f>COUNTIF(N4:N43,"X")</f>
        <v>6</v>
      </c>
      <c r="O44" s="11">
        <f>COUNTIF(O4:O43,"X")</f>
        <v>9</v>
      </c>
      <c r="P44" s="11"/>
      <c r="Q44" s="387">
        <f>COUNTIF(Q4:Q43,"&gt;=0")</f>
        <v>29</v>
      </c>
      <c r="R44" s="387">
        <f>COUNTIF(R4:R43,"&gt;=0")</f>
        <v>29</v>
      </c>
      <c r="S44" s="465"/>
      <c r="T44" s="476">
        <f>AVERAGE(T3:T43)</f>
        <v>2.5964285714285715</v>
      </c>
      <c r="U44" s="504">
        <f>AVERAGE(U3:U43)</f>
        <v>0.64910714285714288</v>
      </c>
    </row>
    <row r="45" spans="1:24" x14ac:dyDescent="0.2">
      <c r="K45" s="331">
        <f>K44/$J$44</f>
        <v>3.4482758620689655E-2</v>
      </c>
      <c r="L45" s="331">
        <f t="shared" ref="L45:O45" si="2">L44/$J$44</f>
        <v>0.27586206896551724</v>
      </c>
      <c r="M45" s="331">
        <f t="shared" si="2"/>
        <v>0.17241379310344829</v>
      </c>
      <c r="N45" s="331">
        <f t="shared" si="2"/>
        <v>0.20689655172413793</v>
      </c>
      <c r="O45" s="331">
        <f t="shared" si="2"/>
        <v>0.31034482758620691</v>
      </c>
    </row>
    <row r="46" spans="1:24" ht="13.5" thickBot="1" x14ac:dyDescent="0.25">
      <c r="K46" s="157" t="s">
        <v>727</v>
      </c>
      <c r="L46" s="157" t="s">
        <v>728</v>
      </c>
      <c r="M46" s="157" t="s">
        <v>729</v>
      </c>
      <c r="N46" s="157" t="s">
        <v>730</v>
      </c>
      <c r="O46" s="157" t="s">
        <v>731</v>
      </c>
    </row>
    <row r="47" spans="1:24" x14ac:dyDescent="0.2">
      <c r="A47" s="198"/>
    </row>
    <row r="48" spans="1:24" x14ac:dyDescent="0.2">
      <c r="A48" s="198"/>
    </row>
    <row r="49" spans="1:19" x14ac:dyDescent="0.2">
      <c r="A49" s="198"/>
      <c r="K49" s="306"/>
    </row>
    <row r="50" spans="1:19" x14ac:dyDescent="0.2">
      <c r="A50" s="198"/>
      <c r="K50" s="306"/>
    </row>
    <row r="51" spans="1:19" x14ac:dyDescent="0.2">
      <c r="A51" s="308"/>
    </row>
    <row r="52" spans="1:19" ht="13.5" thickBot="1" x14ac:dyDescent="0.25"/>
    <row r="53" spans="1:19" x14ac:dyDescent="0.2">
      <c r="K53" s="318" t="s">
        <v>703</v>
      </c>
      <c r="L53" s="319"/>
      <c r="M53" s="319"/>
      <c r="N53" s="319"/>
      <c r="O53" s="320"/>
    </row>
    <row r="54" spans="1:19" ht="13.5" thickBot="1" x14ac:dyDescent="0.25">
      <c r="K54" s="321">
        <v>0</v>
      </c>
      <c r="L54" s="322">
        <v>1</v>
      </c>
      <c r="M54" s="322">
        <v>2</v>
      </c>
      <c r="N54" s="322">
        <v>3</v>
      </c>
      <c r="O54" s="323">
        <v>4</v>
      </c>
    </row>
    <row r="55" spans="1:19" x14ac:dyDescent="0.2">
      <c r="K55" s="478"/>
      <c r="L55" s="478"/>
      <c r="M55" s="478"/>
      <c r="N55" s="478"/>
      <c r="O55" s="478"/>
    </row>
    <row r="56" spans="1:19" x14ac:dyDescent="0.2">
      <c r="P56" s="477" t="s">
        <v>702</v>
      </c>
      <c r="R56" s="4">
        <f>COUNTIF($P$4:$P$43,"Se unifica en otra actuación")</f>
        <v>1</v>
      </c>
      <c r="S56" s="559">
        <f>R56/$R$61</f>
        <v>3.125E-2</v>
      </c>
    </row>
    <row r="57" spans="1:19" x14ac:dyDescent="0.2">
      <c r="P57" s="477" t="s">
        <v>592</v>
      </c>
      <c r="R57" s="4">
        <f>COUNTIF($P$4:$P$43,"Desestimada")</f>
        <v>2</v>
      </c>
      <c r="S57" s="559">
        <f t="shared" ref="S57:S60" si="3">R57/$R$61</f>
        <v>6.25E-2</v>
      </c>
    </row>
    <row r="58" spans="1:19" x14ac:dyDescent="0.2">
      <c r="P58" s="477" t="s">
        <v>593</v>
      </c>
      <c r="R58" s="4">
        <f>COUNTIF($P$4:$P$43,"Retrasada")</f>
        <v>11</v>
      </c>
      <c r="S58" s="559">
        <f t="shared" si="3"/>
        <v>0.34375</v>
      </c>
    </row>
    <row r="59" spans="1:19" x14ac:dyDescent="0.2">
      <c r="A59" s="339"/>
      <c r="B59" s="339"/>
      <c r="P59" s="477" t="s">
        <v>594</v>
      </c>
      <c r="R59" s="4">
        <f>COUNTIF($P$4:$P$43,"Avanza según planificación")</f>
        <v>9</v>
      </c>
      <c r="S59" s="559">
        <f t="shared" si="3"/>
        <v>0.28125</v>
      </c>
    </row>
    <row r="60" spans="1:19" x14ac:dyDescent="0.2">
      <c r="A60" s="339"/>
      <c r="B60" s="340"/>
      <c r="P60" s="477" t="s">
        <v>595</v>
      </c>
      <c r="R60" s="4">
        <f>COUNTIF($P$4:$P$43,"Finalizada")</f>
        <v>9</v>
      </c>
      <c r="S60" s="559">
        <f t="shared" si="3"/>
        <v>0.28125</v>
      </c>
    </row>
    <row r="61" spans="1:19" x14ac:dyDescent="0.2">
      <c r="A61" s="339"/>
      <c r="B61" s="340"/>
      <c r="P61" s="384" t="s">
        <v>737</v>
      </c>
      <c r="R61" s="558">
        <f>SUM(R56:R60)</f>
        <v>32</v>
      </c>
      <c r="S61" s="466">
        <f>R61-R57-R56</f>
        <v>29</v>
      </c>
    </row>
    <row r="62" spans="1:19" x14ac:dyDescent="0.2">
      <c r="A62" s="339"/>
      <c r="B62" s="340"/>
      <c r="S62" s="466" t="s">
        <v>739</v>
      </c>
    </row>
    <row r="63" spans="1:19" x14ac:dyDescent="0.2">
      <c r="A63" s="339"/>
      <c r="B63" s="340"/>
    </row>
    <row r="64" spans="1:19" x14ac:dyDescent="0.2">
      <c r="A64" s="339"/>
      <c r="B64" s="340"/>
    </row>
    <row r="65" spans="1:6" x14ac:dyDescent="0.2">
      <c r="A65" s="339"/>
      <c r="B65" s="340"/>
    </row>
    <row r="66" spans="1:6" x14ac:dyDescent="0.2">
      <c r="A66" s="314"/>
      <c r="B66" s="340"/>
    </row>
    <row r="72" spans="1:6" x14ac:dyDescent="0.2">
      <c r="F72" s="2" t="s">
        <v>721</v>
      </c>
    </row>
  </sheetData>
  <mergeCells count="63">
    <mergeCell ref="S18:S19"/>
    <mergeCell ref="A4:A43"/>
    <mergeCell ref="B28:B32"/>
    <mergeCell ref="B18:B27"/>
    <mergeCell ref="B40:B41"/>
    <mergeCell ref="B42:B43"/>
    <mergeCell ref="B33:B39"/>
    <mergeCell ref="B4:B14"/>
    <mergeCell ref="B15:B17"/>
    <mergeCell ref="G15:G16"/>
    <mergeCell ref="H15:H16"/>
    <mergeCell ref="I15:I16"/>
    <mergeCell ref="J15:J16"/>
    <mergeCell ref="K15:K16"/>
    <mergeCell ref="L15:L16"/>
    <mergeCell ref="M15:M16"/>
    <mergeCell ref="N15:N16"/>
    <mergeCell ref="O15:O16"/>
    <mergeCell ref="P15:P16"/>
    <mergeCell ref="Q15:Q16"/>
    <mergeCell ref="S15:S16"/>
    <mergeCell ref="R15:R16"/>
    <mergeCell ref="D18:D19"/>
    <mergeCell ref="E18:E19"/>
    <mergeCell ref="F18:F19"/>
    <mergeCell ref="G18:G19"/>
    <mergeCell ref="H18:H19"/>
    <mergeCell ref="N18:N19"/>
    <mergeCell ref="O18:O19"/>
    <mergeCell ref="P18:P19"/>
    <mergeCell ref="Q18:Q19"/>
    <mergeCell ref="G23:G24"/>
    <mergeCell ref="H23:H24"/>
    <mergeCell ref="I23:I24"/>
    <mergeCell ref="J23:J24"/>
    <mergeCell ref="K23:K24"/>
    <mergeCell ref="Q23:Q24"/>
    <mergeCell ref="I18:I19"/>
    <mergeCell ref="J18:J19"/>
    <mergeCell ref="K18:K19"/>
    <mergeCell ref="L18:L19"/>
    <mergeCell ref="M18:M19"/>
    <mergeCell ref="G36:G37"/>
    <mergeCell ref="H36:H37"/>
    <mergeCell ref="I36:I37"/>
    <mergeCell ref="J36:J37"/>
    <mergeCell ref="K36:K37"/>
    <mergeCell ref="R18:R19"/>
    <mergeCell ref="R23:R24"/>
    <mergeCell ref="Q36:Q37"/>
    <mergeCell ref="S36:S37"/>
    <mergeCell ref="L36:L37"/>
    <mergeCell ref="M36:M37"/>
    <mergeCell ref="N36:N37"/>
    <mergeCell ref="O36:O37"/>
    <mergeCell ref="P36:P37"/>
    <mergeCell ref="R36:R37"/>
    <mergeCell ref="S23:S24"/>
    <mergeCell ref="L23:L24"/>
    <mergeCell ref="M23:M24"/>
    <mergeCell ref="N23:N24"/>
    <mergeCell ref="O23:O24"/>
    <mergeCell ref="P23:P24"/>
  </mergeCells>
  <conditionalFormatting sqref="G4:J15 P15 G17:J18 P17:R18 G20:J23 P20:R23 G38:J42 P38:R42 P25:R36 G25:J36">
    <cfRule type="containsText" dxfId="2331" priority="25" operator="containsText" text="Avanza según planificación">
      <formula>NOT(ISERROR(SEARCH("Avanza según planificación",G4)))</formula>
    </cfRule>
    <cfRule type="containsText" dxfId="2330" priority="26" operator="containsText" text="Retrasada">
      <formula>NOT(ISERROR(SEARCH("Retrasada",G4)))</formula>
    </cfRule>
    <cfRule type="containsText" dxfId="2329" priority="27" operator="containsText" text="Finalizada">
      <formula>NOT(ISERROR(SEARCH("Finalizada",G4)))</formula>
    </cfRule>
  </conditionalFormatting>
  <conditionalFormatting sqref="G4:J15 P15 G17:J18 P17:R18 G20:J23 P20:R23 G38:J42 P38:R42 P25:R36 G25:J36">
    <cfRule type="containsText" dxfId="2328" priority="28" operator="containsText" text="Desestimada">
      <formula>NOT(ISERROR(SEARCH("Desestimada",G4)))</formula>
    </cfRule>
  </conditionalFormatting>
  <conditionalFormatting sqref="G43:J43">
    <cfRule type="containsText" dxfId="2327" priority="21" operator="containsText" text="Finalizada">
      <formula>NOT(ISERROR(SEARCH("Finalizada",G43)))</formula>
    </cfRule>
    <cfRule type="containsText" dxfId="2326" priority="22" operator="containsText" text="Avanza según planificación">
      <formula>NOT(ISERROR(SEARCH("Avanza según planificación",G43)))</formula>
    </cfRule>
    <cfRule type="containsText" dxfId="2325" priority="24" operator="containsText" text="Desestimada">
      <formula>NOT(ISERROR(SEARCH("Desestimada",G43)))</formula>
    </cfRule>
  </conditionalFormatting>
  <conditionalFormatting sqref="G43:J43">
    <cfRule type="containsText" dxfId="2324" priority="23" operator="containsText" text="Retrasada">
      <formula>NOT(ISERROR(SEARCH("Retrasada",G43)))</formula>
    </cfRule>
  </conditionalFormatting>
  <conditionalFormatting sqref="P5:R14 P4 Q15:R15">
    <cfRule type="containsText" dxfId="2323" priority="13" operator="containsText" text="Avanza según planificación">
      <formula>NOT(ISERROR(SEARCH("Avanza según planificación",P4)))</formula>
    </cfRule>
    <cfRule type="containsText" dxfId="2322" priority="14" operator="containsText" text="Retrasada">
      <formula>NOT(ISERROR(SEARCH("Retrasada",P4)))</formula>
    </cfRule>
    <cfRule type="containsText" dxfId="2321" priority="15" operator="containsText" text="Finalizada">
      <formula>NOT(ISERROR(SEARCH("Finalizada",P4)))</formula>
    </cfRule>
  </conditionalFormatting>
  <conditionalFormatting sqref="P5:R14 P4 Q15:R15">
    <cfRule type="containsText" dxfId="2320" priority="16" operator="containsText" text="Desestimada">
      <formula>NOT(ISERROR(SEARCH("Desestimada",P4)))</formula>
    </cfRule>
  </conditionalFormatting>
  <conditionalFormatting sqref="P43:R43">
    <cfRule type="containsText" dxfId="2319" priority="9" operator="containsText" text="Finalizada">
      <formula>NOT(ISERROR(SEARCH("Finalizada",P43)))</formula>
    </cfRule>
    <cfRule type="containsText" dxfId="2318" priority="10" operator="containsText" text="Avanza según planificación">
      <formula>NOT(ISERROR(SEARCH("Avanza según planificación",P43)))</formula>
    </cfRule>
    <cfRule type="containsText" dxfId="2317" priority="12" operator="containsText" text="Desestimada">
      <formula>NOT(ISERROR(SEARCH("Desestimada",P43)))</formula>
    </cfRule>
  </conditionalFormatting>
  <conditionalFormatting sqref="P43:R43">
    <cfRule type="containsText" dxfId="2316" priority="11" operator="containsText" text="Retrasada">
      <formula>NOT(ISERROR(SEARCH("Retrasada",P43)))</formula>
    </cfRule>
  </conditionalFormatting>
  <conditionalFormatting sqref="Q4:R4">
    <cfRule type="containsText" dxfId="2315" priority="5" operator="containsText" text="Finalizada">
      <formula>NOT(ISERROR(SEARCH("Finalizada",Q4)))</formula>
    </cfRule>
    <cfRule type="containsText" dxfId="2314" priority="6" operator="containsText" text="Avanza según planificación">
      <formula>NOT(ISERROR(SEARCH("Avanza según planificación",Q4)))</formula>
    </cfRule>
    <cfRule type="containsText" dxfId="2313" priority="7" operator="containsText" text="Retrasada">
      <formula>NOT(ISERROR(SEARCH("Retrasada",Q4)))</formula>
    </cfRule>
    <cfRule type="containsText" dxfId="2312" priority="8" operator="containsText" text="Desestimada">
      <formula>NOT(ISERROR(SEARCH("Desestimada",Q4)))</formula>
    </cfRule>
  </conditionalFormatting>
  <conditionalFormatting sqref="Q17:R18 Q20:R23 Q25:R36 Q38:R43 Q4:R15">
    <cfRule type="cellIs" dxfId="2311" priority="4" operator="equal">
      <formula>"No valorable"</formula>
    </cfRule>
  </conditionalFormatting>
  <conditionalFormatting sqref="K4:O15 K17:O18 K20:O23 K38:O43 K25:O36">
    <cfRule type="cellIs" dxfId="2310" priority="1" operator="equal">
      <formula>0</formula>
    </cfRule>
    <cfRule type="cellIs" dxfId="2309" priority="3" operator="equal">
      <formula>"X"</formula>
    </cfRule>
  </conditionalFormatting>
  <dataValidations count="2">
    <dataValidation type="list" allowBlank="1" showInputMessage="1" showErrorMessage="1" sqref="S4 G4:J15 P4:P15 G17:J18 P17:P18 G20:J23 P20:P23 G38:J43 P38:P43 P25:P36 G25:J36">
      <formula1>Estado</formula1>
    </dataValidation>
    <dataValidation showInputMessage="1" showErrorMessage="1" sqref="Q4:R4 Q44:R44 R61"/>
  </dataValidations>
  <printOptions horizontalCentered="1"/>
  <pageMargins left="0.39370078740157483" right="0.39370078740157483" top="0.39370078740157483" bottom="0.39370078740157483" header="0.31496062992125984" footer="0.31496062992125984"/>
  <pageSetup paperSize="8" scale="58" fitToHeight="2" orientation="landscape" r:id="rId1"/>
  <rowBreaks count="1" manualBreakCount="1">
    <brk id="27" max="1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54"/>
  <sheetViews>
    <sheetView zoomScale="90" zoomScaleNormal="90" workbookViewId="0">
      <selection activeCell="K119" sqref="K119"/>
    </sheetView>
  </sheetViews>
  <sheetFormatPr baseColWidth="10" defaultRowHeight="15" x14ac:dyDescent="0.25"/>
  <cols>
    <col min="1" max="1" width="11.42578125" style="359"/>
    <col min="2" max="2" width="43.140625" style="359" customWidth="1"/>
    <col min="3" max="3" width="67.7109375" style="360" customWidth="1"/>
    <col min="4" max="16384" width="11.42578125" style="359"/>
  </cols>
  <sheetData>
    <row r="3" spans="2:5" ht="20.25" thickBot="1" x14ac:dyDescent="0.35">
      <c r="B3" s="368" t="s">
        <v>748</v>
      </c>
      <c r="C3" s="368"/>
      <c r="D3" s="368"/>
      <c r="E3" s="369">
        <f>B11</f>
        <v>2.5964285714285715</v>
      </c>
    </row>
    <row r="4" spans="2:5" ht="5.25" customHeight="1" thickTop="1" thickBot="1" x14ac:dyDescent="0.3"/>
    <row r="5" spans="2:5" ht="60" x14ac:dyDescent="0.25">
      <c r="B5" s="925" t="s">
        <v>29</v>
      </c>
      <c r="C5" s="362" t="s">
        <v>30</v>
      </c>
      <c r="D5" s="365">
        <f>'OBJETIVO 1'!T14</f>
        <v>3.375</v>
      </c>
    </row>
    <row r="6" spans="2:5" ht="30" x14ac:dyDescent="0.25">
      <c r="B6" s="926"/>
      <c r="C6" s="363" t="s">
        <v>32</v>
      </c>
      <c r="D6" s="366">
        <f>'OBJETIVO 1'!T17</f>
        <v>4</v>
      </c>
    </row>
    <row r="7" spans="2:5" ht="45" x14ac:dyDescent="0.25">
      <c r="B7" s="926"/>
      <c r="C7" s="363" t="s">
        <v>31</v>
      </c>
      <c r="D7" s="366">
        <f>'OBJETIVO 1'!T27</f>
        <v>1.5</v>
      </c>
    </row>
    <row r="8" spans="2:5" ht="45" x14ac:dyDescent="0.25">
      <c r="B8" s="926"/>
      <c r="C8" s="363" t="s">
        <v>33</v>
      </c>
      <c r="D8" s="366">
        <f>'OBJETIVO 1'!T32</f>
        <v>1.8</v>
      </c>
    </row>
    <row r="9" spans="2:5" ht="30" x14ac:dyDescent="0.25">
      <c r="B9" s="926"/>
      <c r="C9" s="363" t="s">
        <v>34</v>
      </c>
      <c r="D9" s="366">
        <f>'OBJETIVO 1'!T39</f>
        <v>2</v>
      </c>
    </row>
    <row r="10" spans="2:5" ht="30" x14ac:dyDescent="0.25">
      <c r="B10" s="926"/>
      <c r="C10" s="363" t="s">
        <v>35</v>
      </c>
      <c r="D10" s="366">
        <f>'OBJETIVO 1'!T41</f>
        <v>3.5</v>
      </c>
    </row>
    <row r="11" spans="2:5" ht="30.75" thickBot="1" x14ac:dyDescent="0.3">
      <c r="B11" s="361">
        <f>AVERAGE(D5:D11)</f>
        <v>2.5964285714285715</v>
      </c>
      <c r="C11" s="364" t="s">
        <v>36</v>
      </c>
      <c r="D11" s="367">
        <f>'OBJETIVO 1'!T43</f>
        <v>2</v>
      </c>
    </row>
    <row r="13" spans="2:5" ht="20.25" thickBot="1" x14ac:dyDescent="0.35">
      <c r="B13" s="368" t="s">
        <v>749</v>
      </c>
      <c r="C13" s="368"/>
      <c r="D13" s="368"/>
      <c r="E13" s="369">
        <f>AVERAGE(B16,B18,B20,B25)</f>
        <v>1.5829166666666667</v>
      </c>
    </row>
    <row r="14" spans="2:5" ht="5.25" customHeight="1" thickTop="1" thickBot="1" x14ac:dyDescent="0.3"/>
    <row r="15" spans="2:5" ht="60" x14ac:dyDescent="0.25">
      <c r="B15" s="370" t="s">
        <v>47</v>
      </c>
      <c r="C15" s="362" t="s">
        <v>57</v>
      </c>
      <c r="D15" s="365">
        <f>'OBJETIVO 2'!T13</f>
        <v>1.6</v>
      </c>
    </row>
    <row r="16" spans="2:5" ht="45.75" thickBot="1" x14ac:dyDescent="0.3">
      <c r="B16" s="371">
        <f>AVERAGE(D15:D16)</f>
        <v>1.675</v>
      </c>
      <c r="C16" s="364" t="s">
        <v>56</v>
      </c>
      <c r="D16" s="367">
        <f>'OBJETIVO 2'!T19</f>
        <v>1.75</v>
      </c>
    </row>
    <row r="17" spans="2:11" ht="45" x14ac:dyDescent="0.25">
      <c r="B17" s="370" t="s">
        <v>353</v>
      </c>
      <c r="C17" s="939" t="s">
        <v>55</v>
      </c>
      <c r="D17" s="937">
        <f>'OBJETIVO 2'!T25</f>
        <v>2</v>
      </c>
    </row>
    <row r="18" spans="2:11" ht="15.75" thickBot="1" x14ac:dyDescent="0.3">
      <c r="B18" s="371">
        <f>D17</f>
        <v>2</v>
      </c>
      <c r="C18" s="940"/>
      <c r="D18" s="938"/>
    </row>
    <row r="19" spans="2:11" ht="60" x14ac:dyDescent="0.25">
      <c r="B19" s="370" t="s">
        <v>48</v>
      </c>
      <c r="C19" s="372" t="s">
        <v>346</v>
      </c>
      <c r="D19" s="365">
        <f>'OBJETIVO 2'!T27</f>
        <v>1</v>
      </c>
    </row>
    <row r="20" spans="2:11" ht="48.75" customHeight="1" thickBot="1" x14ac:dyDescent="0.3">
      <c r="B20" s="371">
        <f>AVERAGE(D19:D20)</f>
        <v>1</v>
      </c>
      <c r="C20" s="373" t="s">
        <v>54</v>
      </c>
      <c r="D20" s="367">
        <f>'OBJETIVO 2'!T29</f>
        <v>1</v>
      </c>
    </row>
    <row r="21" spans="2:11" ht="30" customHeight="1" x14ac:dyDescent="0.25">
      <c r="B21" s="939" t="s">
        <v>49</v>
      </c>
      <c r="C21" s="362" t="s">
        <v>354</v>
      </c>
      <c r="D21" s="365">
        <f>'OBJETIVO 2'!T33</f>
        <v>0.75</v>
      </c>
    </row>
    <row r="22" spans="2:11" ht="45" x14ac:dyDescent="0.25">
      <c r="B22" s="941"/>
      <c r="C22" s="363" t="s">
        <v>53</v>
      </c>
      <c r="D22" s="366">
        <f>'OBJETIVO 2'!T39</f>
        <v>2.4</v>
      </c>
    </row>
    <row r="23" spans="2:11" ht="45" x14ac:dyDescent="0.25">
      <c r="B23" s="941"/>
      <c r="C23" s="363" t="s">
        <v>52</v>
      </c>
      <c r="D23" s="366">
        <f>'OBJETIVO 2'!T46</f>
        <v>1.3333333333333333</v>
      </c>
    </row>
    <row r="24" spans="2:11" x14ac:dyDescent="0.25">
      <c r="B24" s="941"/>
      <c r="C24" s="363" t="s">
        <v>51</v>
      </c>
      <c r="D24" s="366">
        <f>'OBJETIVO 2'!T57</f>
        <v>1.6</v>
      </c>
    </row>
    <row r="25" spans="2:11" ht="30.75" thickBot="1" x14ac:dyDescent="0.3">
      <c r="B25" s="371">
        <f>AVERAGE(D21:D25)</f>
        <v>1.656666666666667</v>
      </c>
      <c r="C25" s="364" t="s">
        <v>50</v>
      </c>
      <c r="D25" s="367">
        <f>'OBJETIVO 2'!T62</f>
        <v>2.2000000000000002</v>
      </c>
    </row>
    <row r="27" spans="2:11" x14ac:dyDescent="0.25">
      <c r="H27" s="381"/>
      <c r="I27" s="340"/>
      <c r="J27" s="339"/>
      <c r="K27" s="339"/>
    </row>
    <row r="28" spans="2:11" ht="20.25" thickBot="1" x14ac:dyDescent="0.35">
      <c r="B28" s="400" t="s">
        <v>742</v>
      </c>
      <c r="C28" s="400"/>
      <c r="D28" s="400"/>
      <c r="E28" s="369">
        <f>'OBJETIVO 3'!T60</f>
        <v>2.0052322677322674</v>
      </c>
      <c r="H28" s="381"/>
      <c r="I28" s="340"/>
      <c r="J28" s="339"/>
      <c r="K28" s="340"/>
    </row>
    <row r="29" spans="2:11" ht="75" x14ac:dyDescent="0.25">
      <c r="B29" s="370" t="s">
        <v>355</v>
      </c>
      <c r="C29" s="939" t="s">
        <v>76</v>
      </c>
      <c r="D29" s="937">
        <f>'OBJETIVO 3'!T17</f>
        <v>1.6363636363636365</v>
      </c>
      <c r="H29" s="381"/>
      <c r="I29" s="340"/>
      <c r="J29" s="339"/>
      <c r="K29" s="340"/>
    </row>
    <row r="30" spans="2:11" ht="15.75" thickBot="1" x14ac:dyDescent="0.3">
      <c r="B30" s="405">
        <f>D29</f>
        <v>1.6363636363636365</v>
      </c>
      <c r="C30" s="940"/>
      <c r="D30" s="938"/>
      <c r="H30" s="381"/>
      <c r="I30" s="340"/>
      <c r="J30" s="339"/>
      <c r="K30" s="340"/>
    </row>
    <row r="31" spans="2:11" ht="60" x14ac:dyDescent="0.25">
      <c r="B31" s="370" t="s">
        <v>94</v>
      </c>
      <c r="C31" s="402" t="s">
        <v>84</v>
      </c>
      <c r="D31" s="408">
        <f>'OBJETIVO 3'!T24</f>
        <v>3.4285714285714284</v>
      </c>
    </row>
    <row r="32" spans="2:11" ht="45.75" thickBot="1" x14ac:dyDescent="0.3">
      <c r="B32" s="406">
        <f>AVERAGE(D31:D32)</f>
        <v>2.619734432234432</v>
      </c>
      <c r="C32" s="403" t="s">
        <v>93</v>
      </c>
      <c r="D32" s="409">
        <f>B34</f>
        <v>1.8108974358974359</v>
      </c>
    </row>
    <row r="33" spans="2:5" ht="45" x14ac:dyDescent="0.25">
      <c r="B33" s="370" t="s">
        <v>446</v>
      </c>
      <c r="C33" s="402" t="s">
        <v>98</v>
      </c>
      <c r="D33" s="408">
        <f>B36</f>
        <v>1.6217948717948718</v>
      </c>
    </row>
    <row r="34" spans="2:5" ht="30.75" thickBot="1" x14ac:dyDescent="0.3">
      <c r="B34" s="406">
        <f>AVERAGE(D33:D34)</f>
        <v>1.8108974358974359</v>
      </c>
      <c r="C34" s="403" t="s">
        <v>103</v>
      </c>
      <c r="D34" s="409">
        <f>'OBJETIVO 3'!T37</f>
        <v>2</v>
      </c>
    </row>
    <row r="35" spans="2:5" ht="75" x14ac:dyDescent="0.25">
      <c r="B35" s="370" t="s">
        <v>559</v>
      </c>
      <c r="C35" s="402" t="s">
        <v>113</v>
      </c>
      <c r="D35" s="408">
        <f>'OBJETIVO 3'!T43</f>
        <v>2.1666666666666665</v>
      </c>
    </row>
    <row r="36" spans="2:5" ht="30.75" thickBot="1" x14ac:dyDescent="0.3">
      <c r="B36" s="406">
        <f>AVERAGE(D35:D36)</f>
        <v>1.6217948717948718</v>
      </c>
      <c r="C36" s="403" t="s">
        <v>356</v>
      </c>
      <c r="D36" s="409">
        <f>'OBJETIVO 3'!T56</f>
        <v>1.0769230769230769</v>
      </c>
    </row>
    <row r="37" spans="2:5" ht="45" x14ac:dyDescent="0.25">
      <c r="B37" s="370" t="s">
        <v>124</v>
      </c>
      <c r="C37" s="939" t="s">
        <v>123</v>
      </c>
      <c r="D37" s="937">
        <f>'OBJETIVO 3'!T59</f>
        <v>2.3333333333333335</v>
      </c>
    </row>
    <row r="38" spans="2:5" ht="15.75" thickBot="1" x14ac:dyDescent="0.3">
      <c r="B38" s="371">
        <f>D37</f>
        <v>2.3333333333333335</v>
      </c>
      <c r="C38" s="940"/>
      <c r="D38" s="938"/>
    </row>
    <row r="42" spans="2:5" ht="20.25" thickBot="1" x14ac:dyDescent="0.35">
      <c r="B42" s="400" t="s">
        <v>743</v>
      </c>
      <c r="C42" s="400"/>
      <c r="D42" s="400"/>
      <c r="E42" s="369">
        <f>'OBJETIVO 4'!T91</f>
        <v>1.7056998556998557</v>
      </c>
    </row>
    <row r="43" spans="2:5" ht="45" x14ac:dyDescent="0.25">
      <c r="B43" s="935" t="s">
        <v>141</v>
      </c>
      <c r="C43" s="402" t="s">
        <v>128</v>
      </c>
      <c r="D43" s="408">
        <f>'OBJETIVO 4'!T15</f>
        <v>0.88888888888888884</v>
      </c>
    </row>
    <row r="44" spans="2:5" ht="30" x14ac:dyDescent="0.25">
      <c r="B44" s="936"/>
      <c r="C44" s="410" t="s">
        <v>467</v>
      </c>
      <c r="D44" s="411">
        <f>'OBJETIVO 4'!T19</f>
        <v>0</v>
      </c>
    </row>
    <row r="45" spans="2:5" ht="45" x14ac:dyDescent="0.25">
      <c r="B45" s="936"/>
      <c r="C45" s="410" t="s">
        <v>357</v>
      </c>
      <c r="D45" s="412">
        <f>'OBJETIVO 4'!T34</f>
        <v>1.8</v>
      </c>
    </row>
    <row r="46" spans="2:5" ht="56.25" customHeight="1" x14ac:dyDescent="0.25">
      <c r="B46" s="936"/>
      <c r="C46" s="944" t="s">
        <v>139</v>
      </c>
      <c r="D46" s="945">
        <f>'OBJETIVO 4'!T63</f>
        <v>3.1904761904761907</v>
      </c>
    </row>
    <row r="47" spans="2:5" ht="15.75" thickBot="1" x14ac:dyDescent="0.3">
      <c r="B47" s="361">
        <f>AVERAGE(D43:D47)</f>
        <v>1.4698412698412699</v>
      </c>
      <c r="C47" s="940"/>
      <c r="D47" s="938"/>
    </row>
    <row r="48" spans="2:5" ht="45" x14ac:dyDescent="0.25">
      <c r="B48" s="935" t="s">
        <v>150</v>
      </c>
      <c r="C48" s="401" t="s">
        <v>145</v>
      </c>
      <c r="D48" s="408">
        <f>'OBJETIVO 4'!T69</f>
        <v>1.8</v>
      </c>
    </row>
    <row r="49" spans="2:7" ht="30" x14ac:dyDescent="0.25">
      <c r="B49" s="936"/>
      <c r="C49" s="414" t="s">
        <v>149</v>
      </c>
      <c r="D49" s="411">
        <f>'OBJETIVO 4'!T72</f>
        <v>3</v>
      </c>
    </row>
    <row r="50" spans="2:7" ht="45" customHeight="1" x14ac:dyDescent="0.25">
      <c r="B50" s="936"/>
      <c r="C50" s="944" t="s">
        <v>152</v>
      </c>
      <c r="D50" s="945">
        <f>'OBJETIVO 4'!T74</f>
        <v>2.5</v>
      </c>
    </row>
    <row r="51" spans="2:7" ht="15.75" thickBot="1" x14ac:dyDescent="0.3">
      <c r="B51" s="406">
        <f>AVERAGE(D48:D51)</f>
        <v>2.4333333333333331</v>
      </c>
      <c r="C51" s="940"/>
      <c r="D51" s="943"/>
    </row>
    <row r="52" spans="2:7" ht="45" customHeight="1" x14ac:dyDescent="0.25">
      <c r="B52" s="935" t="s">
        <v>171</v>
      </c>
      <c r="C52" s="401" t="s">
        <v>172</v>
      </c>
      <c r="D52" s="408">
        <f>'OBJETIVO 4'!T77</f>
        <v>2</v>
      </c>
    </row>
    <row r="53" spans="2:7" ht="45" x14ac:dyDescent="0.25">
      <c r="B53" s="936"/>
      <c r="C53" s="414" t="s">
        <v>173</v>
      </c>
      <c r="D53" s="411">
        <f>'OBJETIVO 4'!T80</f>
        <v>1.3333333333333333</v>
      </c>
    </row>
    <row r="54" spans="2:7" ht="30" x14ac:dyDescent="0.25">
      <c r="B54" s="936"/>
      <c r="C54" s="414" t="s">
        <v>481</v>
      </c>
      <c r="D54" s="416">
        <f>'OBJETIVO 4'!T82</f>
        <v>0.5</v>
      </c>
    </row>
    <row r="55" spans="2:7" ht="45" customHeight="1" x14ac:dyDescent="0.25">
      <c r="B55" s="936"/>
      <c r="C55" s="941" t="s">
        <v>174</v>
      </c>
      <c r="D55" s="942">
        <f>'OBJETIVO 4'!T90</f>
        <v>1.75</v>
      </c>
    </row>
    <row r="56" spans="2:7" ht="15.75" thickBot="1" x14ac:dyDescent="0.3">
      <c r="B56" s="406">
        <f>AVERAGE(D52:D56)</f>
        <v>1.3958333333333333</v>
      </c>
      <c r="C56" s="940"/>
      <c r="D56" s="943"/>
    </row>
    <row r="58" spans="2:7" x14ac:dyDescent="0.25">
      <c r="G58" s="381"/>
    </row>
    <row r="60" spans="2:7" ht="20.25" thickBot="1" x14ac:dyDescent="0.35">
      <c r="B60" s="400" t="s">
        <v>744</v>
      </c>
      <c r="C60" s="400"/>
      <c r="D60" s="400"/>
      <c r="E60" s="369">
        <f>'OBJETIVO 5'!T72</f>
        <v>1.945887445887446</v>
      </c>
    </row>
    <row r="61" spans="2:7" x14ac:dyDescent="0.25">
      <c r="B61" s="935" t="s">
        <v>190</v>
      </c>
      <c r="C61" s="402" t="s">
        <v>188</v>
      </c>
      <c r="D61" s="408">
        <f>'OBJETIVO 5'!T7</f>
        <v>3.25</v>
      </c>
    </row>
    <row r="62" spans="2:7" x14ac:dyDescent="0.25">
      <c r="B62" s="936"/>
      <c r="C62" s="410" t="s">
        <v>189</v>
      </c>
      <c r="D62" s="411">
        <f>'OBJETIVO 5'!T11</f>
        <v>2</v>
      </c>
    </row>
    <row r="63" spans="2:7" ht="60" customHeight="1" x14ac:dyDescent="0.25">
      <c r="B63" s="936"/>
      <c r="C63" s="944" t="s">
        <v>197</v>
      </c>
      <c r="D63" s="945">
        <f>'OBJETIVO 5'!T22</f>
        <v>2</v>
      </c>
    </row>
    <row r="64" spans="2:7" ht="15.75" thickBot="1" x14ac:dyDescent="0.3">
      <c r="B64" s="371">
        <f>AVERAGE(D61:D64)</f>
        <v>2.4166666666666665</v>
      </c>
      <c r="C64" s="940"/>
      <c r="D64" s="943"/>
    </row>
    <row r="65" spans="2:5" ht="60" customHeight="1" x14ac:dyDescent="0.25">
      <c r="B65" s="935" t="s">
        <v>590</v>
      </c>
      <c r="C65" s="401" t="s">
        <v>210</v>
      </c>
      <c r="D65" s="408">
        <f>'OBJETIVO 5'!T22</f>
        <v>2</v>
      </c>
    </row>
    <row r="66" spans="2:5" ht="45" customHeight="1" x14ac:dyDescent="0.25">
      <c r="B66" s="936"/>
      <c r="C66" s="944" t="s">
        <v>223</v>
      </c>
      <c r="D66" s="945">
        <f>'OBJETIVO 5'!T30</f>
        <v>2.1428571428571428</v>
      </c>
    </row>
    <row r="67" spans="2:5" ht="15.75" thickBot="1" x14ac:dyDescent="0.3">
      <c r="B67" s="361">
        <f>AVERAGE(D65:D67)</f>
        <v>2.0714285714285712</v>
      </c>
      <c r="C67" s="940"/>
      <c r="D67" s="938"/>
    </row>
    <row r="68" spans="2:5" ht="45" x14ac:dyDescent="0.25">
      <c r="B68" s="370" t="s">
        <v>231</v>
      </c>
      <c r="C68" s="939" t="s">
        <v>228</v>
      </c>
      <c r="D68" s="937">
        <f>'OBJETIVO 5'!T40</f>
        <v>1.3333333333333333</v>
      </c>
    </row>
    <row r="69" spans="2:5" ht="15.75" thickBot="1" x14ac:dyDescent="0.3">
      <c r="B69" s="371">
        <f>D68</f>
        <v>1.3333333333333333</v>
      </c>
      <c r="C69" s="940"/>
      <c r="D69" s="938"/>
    </row>
    <row r="70" spans="2:5" ht="45" x14ac:dyDescent="0.25">
      <c r="B70" s="935" t="s">
        <v>358</v>
      </c>
      <c r="C70" s="402" t="s">
        <v>243</v>
      </c>
      <c r="D70" s="408">
        <f>'OBJETIVO 5'!T46</f>
        <v>1.5</v>
      </c>
    </row>
    <row r="71" spans="2:5" ht="30" x14ac:dyDescent="0.25">
      <c r="B71" s="936"/>
      <c r="C71" s="414" t="s">
        <v>252</v>
      </c>
      <c r="D71" s="411">
        <f>'OBJETIVO 5'!T60</f>
        <v>2.0909090909090908</v>
      </c>
    </row>
    <row r="72" spans="2:5" ht="45" customHeight="1" x14ac:dyDescent="0.25">
      <c r="B72" s="936"/>
      <c r="C72" s="944" t="s">
        <v>256</v>
      </c>
      <c r="D72" s="945">
        <f>'OBJETIVO 5'!T64</f>
        <v>1.25</v>
      </c>
    </row>
    <row r="73" spans="2:5" ht="15.75" thickBot="1" x14ac:dyDescent="0.3">
      <c r="B73" s="371">
        <f>AVERAGE(D70:D73)</f>
        <v>1.6136363636363635</v>
      </c>
      <c r="C73" s="940"/>
      <c r="D73" s="938"/>
    </row>
    <row r="80" spans="2:5" ht="20.25" thickBot="1" x14ac:dyDescent="0.35">
      <c r="B80" s="400" t="s">
        <v>745</v>
      </c>
      <c r="C80" s="400"/>
      <c r="D80" s="400"/>
      <c r="E80" s="369">
        <f>'OBJETIVO 6'!T42</f>
        <v>1.9388888888888891</v>
      </c>
    </row>
    <row r="81" spans="2:4" ht="60" x14ac:dyDescent="0.25">
      <c r="B81" s="935" t="s">
        <v>267</v>
      </c>
      <c r="C81" s="401" t="s">
        <v>259</v>
      </c>
      <c r="D81" s="408">
        <f>'OBJETIVO 6'!T7</f>
        <v>1.25</v>
      </c>
    </row>
    <row r="82" spans="2:4" ht="30" x14ac:dyDescent="0.25">
      <c r="B82" s="936"/>
      <c r="C82" s="414" t="s">
        <v>266</v>
      </c>
      <c r="D82" s="411">
        <f>'OBJETIVO 6'!T11</f>
        <v>2</v>
      </c>
    </row>
    <row r="83" spans="2:4" x14ac:dyDescent="0.25">
      <c r="B83" s="936"/>
      <c r="C83" s="944" t="s">
        <v>430</v>
      </c>
      <c r="D83" s="945">
        <f>'OBJETIVO 6'!T12</f>
        <v>2</v>
      </c>
    </row>
    <row r="84" spans="2:4" ht="15.75" thickBot="1" x14ac:dyDescent="0.3">
      <c r="B84" s="371">
        <f>AVERAGE(D81:D84)</f>
        <v>1.75</v>
      </c>
      <c r="C84" s="940"/>
      <c r="D84" s="938"/>
    </row>
    <row r="85" spans="2:4" ht="45" x14ac:dyDescent="0.25">
      <c r="B85" s="370" t="s">
        <v>272</v>
      </c>
      <c r="C85" s="939" t="s">
        <v>271</v>
      </c>
      <c r="D85" s="937">
        <f>'OBJETIVO 6'!T16</f>
        <v>0</v>
      </c>
    </row>
    <row r="86" spans="2:4" ht="15.75" thickBot="1" x14ac:dyDescent="0.3">
      <c r="B86" s="371">
        <f>AVERAGE(D85)</f>
        <v>0</v>
      </c>
      <c r="C86" s="940"/>
      <c r="D86" s="943"/>
    </row>
    <row r="87" spans="2:4" ht="30" x14ac:dyDescent="0.25">
      <c r="B87" s="935" t="s">
        <v>296</v>
      </c>
      <c r="C87" s="401" t="s">
        <v>278</v>
      </c>
      <c r="D87" s="408">
        <f>'OBJETIVO 6'!T21</f>
        <v>4</v>
      </c>
    </row>
    <row r="88" spans="2:4" ht="45" x14ac:dyDescent="0.25">
      <c r="B88" s="936"/>
      <c r="C88" s="414" t="s">
        <v>283</v>
      </c>
      <c r="D88" s="411">
        <f>'OBJETIVO 6'!T28</f>
        <v>1.8</v>
      </c>
    </row>
    <row r="89" spans="2:4" x14ac:dyDescent="0.25">
      <c r="B89" s="936"/>
      <c r="C89" s="414" t="s">
        <v>292</v>
      </c>
      <c r="D89" s="411">
        <f>'OBJETIVO 6'!T28</f>
        <v>1.8</v>
      </c>
    </row>
    <row r="90" spans="2:4" x14ac:dyDescent="0.25">
      <c r="B90" s="936"/>
      <c r="C90" s="944" t="s">
        <v>295</v>
      </c>
      <c r="D90" s="945">
        <f>'OBJETIVO 6'!T38</f>
        <v>1</v>
      </c>
    </row>
    <row r="91" spans="2:4" ht="15.75" thickBot="1" x14ac:dyDescent="0.3">
      <c r="B91" s="371">
        <f>AVERAGE(D87:D91)</f>
        <v>2.15</v>
      </c>
      <c r="C91" s="940"/>
      <c r="D91" s="943"/>
    </row>
    <row r="92" spans="2:4" ht="75" x14ac:dyDescent="0.25">
      <c r="B92" s="370" t="s">
        <v>297</v>
      </c>
      <c r="C92" s="939" t="s">
        <v>298</v>
      </c>
      <c r="D92" s="937">
        <f>'OBJETIVO 6'!T41</f>
        <v>4</v>
      </c>
    </row>
    <row r="93" spans="2:4" ht="15.75" thickBot="1" x14ac:dyDescent="0.3">
      <c r="B93" s="371">
        <f>AVERAGE(D92)</f>
        <v>4</v>
      </c>
      <c r="C93" s="940"/>
      <c r="D93" s="943"/>
    </row>
    <row r="99" spans="2:5" ht="20.25" thickBot="1" x14ac:dyDescent="0.35">
      <c r="B99" s="400" t="s">
        <v>746</v>
      </c>
      <c r="C99" s="400"/>
      <c r="D99" s="400"/>
      <c r="E99" s="369">
        <f>'OBJETIVO 7'!T48</f>
        <v>2.0090909090909093</v>
      </c>
    </row>
    <row r="100" spans="2:5" ht="30" x14ac:dyDescent="0.25">
      <c r="B100" s="935" t="s">
        <v>319</v>
      </c>
      <c r="C100" s="401" t="s">
        <v>302</v>
      </c>
      <c r="D100" s="408">
        <f>'OBJETIVO 7'!T6</f>
        <v>0.33333333333333331</v>
      </c>
    </row>
    <row r="101" spans="2:5" ht="30" x14ac:dyDescent="0.25">
      <c r="B101" s="936"/>
      <c r="C101" s="414" t="s">
        <v>304</v>
      </c>
      <c r="D101" s="411">
        <f>'OBJETIVO 7'!T11</f>
        <v>2.4</v>
      </c>
    </row>
    <row r="102" spans="2:5" ht="30" x14ac:dyDescent="0.25">
      <c r="B102" s="936"/>
      <c r="C102" s="414" t="s">
        <v>371</v>
      </c>
      <c r="D102" s="411">
        <f>'OBJETIVO 7'!T14</f>
        <v>1.6666666666666667</v>
      </c>
    </row>
    <row r="103" spans="2:5" x14ac:dyDescent="0.25">
      <c r="B103" s="936"/>
      <c r="C103" s="414" t="s">
        <v>312</v>
      </c>
      <c r="D103" s="411">
        <f>'OBJETIVO 7'!T19</f>
        <v>2.4</v>
      </c>
    </row>
    <row r="104" spans="2:5" ht="30" customHeight="1" x14ac:dyDescent="0.25">
      <c r="B104" s="936"/>
      <c r="C104" s="944" t="s">
        <v>317</v>
      </c>
      <c r="D104" s="945">
        <f>'OBJETIVO 7'!T24</f>
        <v>1.8</v>
      </c>
    </row>
    <row r="105" spans="2:5" ht="12.75" customHeight="1" thickBot="1" x14ac:dyDescent="0.3">
      <c r="B105" s="406">
        <f>AVERAGE(D100:D105)</f>
        <v>1.7200000000000002</v>
      </c>
      <c r="C105" s="940"/>
      <c r="D105" s="943"/>
    </row>
    <row r="106" spans="2:5" x14ac:dyDescent="0.25">
      <c r="B106" s="935" t="s">
        <v>332</v>
      </c>
      <c r="C106" s="401" t="s">
        <v>323</v>
      </c>
      <c r="D106" s="408">
        <f>'OBJETIVO 7'!T27</f>
        <v>3.3333333333333335</v>
      </c>
    </row>
    <row r="107" spans="2:5" ht="30" x14ac:dyDescent="0.25">
      <c r="B107" s="936"/>
      <c r="C107" s="414" t="s">
        <v>326</v>
      </c>
      <c r="D107" s="411">
        <f>'OBJETIVO 7'!T30</f>
        <v>2.6666666666666665</v>
      </c>
    </row>
    <row r="108" spans="2:5" ht="30" customHeight="1" x14ac:dyDescent="0.25">
      <c r="B108" s="936"/>
      <c r="C108" s="944" t="s">
        <v>331</v>
      </c>
      <c r="D108" s="945">
        <f>'OBJETIVO 7'!T38</f>
        <v>1</v>
      </c>
    </row>
    <row r="109" spans="2:5" ht="15.75" thickBot="1" x14ac:dyDescent="0.3">
      <c r="B109" s="406">
        <f>AVERAGE(D106:D109)</f>
        <v>2.3333333333333335</v>
      </c>
      <c r="C109" s="940"/>
      <c r="D109" s="943"/>
    </row>
    <row r="110" spans="2:5" x14ac:dyDescent="0.25">
      <c r="B110" s="404" t="s">
        <v>338</v>
      </c>
      <c r="C110" s="413" t="s">
        <v>337</v>
      </c>
      <c r="D110" s="937">
        <f>'OBJETIVO 7'!T43</f>
        <v>2.5</v>
      </c>
    </row>
    <row r="111" spans="2:5" ht="15.75" thickBot="1" x14ac:dyDescent="0.3">
      <c r="B111" s="406">
        <f>D110</f>
        <v>2.5</v>
      </c>
      <c r="C111" s="407"/>
      <c r="D111" s="938"/>
    </row>
    <row r="112" spans="2:5" x14ac:dyDescent="0.25">
      <c r="B112" s="935" t="s">
        <v>345</v>
      </c>
      <c r="C112" s="401" t="s">
        <v>341</v>
      </c>
      <c r="D112" s="408">
        <f>'OBJETIVO 7'!T45</f>
        <v>2</v>
      </c>
    </row>
    <row r="113" spans="2:4" ht="45" customHeight="1" x14ac:dyDescent="0.25">
      <c r="B113" s="936"/>
      <c r="C113" s="944" t="s">
        <v>344</v>
      </c>
      <c r="D113" s="945">
        <f>'OBJETIVO 7'!T47</f>
        <v>2</v>
      </c>
    </row>
    <row r="114" spans="2:4" ht="15.75" thickBot="1" x14ac:dyDescent="0.3">
      <c r="B114" s="406">
        <f>AVERAGE(D112:D114)</f>
        <v>2</v>
      </c>
      <c r="C114" s="940"/>
      <c r="D114" s="943"/>
    </row>
    <row r="119" spans="2:4" x14ac:dyDescent="0.25">
      <c r="B119" s="359" t="s">
        <v>747</v>
      </c>
      <c r="C119" s="417">
        <f>E3</f>
        <v>2.5964285714285715</v>
      </c>
    </row>
    <row r="120" spans="2:4" x14ac:dyDescent="0.25">
      <c r="B120" s="359" t="s">
        <v>750</v>
      </c>
      <c r="C120" s="417">
        <f>E13</f>
        <v>1.5829166666666667</v>
      </c>
    </row>
    <row r="121" spans="2:4" x14ac:dyDescent="0.25">
      <c r="B121" s="359" t="s">
        <v>751</v>
      </c>
      <c r="C121" s="417">
        <f>E28</f>
        <v>2.0052322677322674</v>
      </c>
    </row>
    <row r="122" spans="2:4" x14ac:dyDescent="0.25">
      <c r="B122" s="359" t="s">
        <v>752</v>
      </c>
      <c r="C122" s="417">
        <f>E42</f>
        <v>1.7056998556998557</v>
      </c>
    </row>
    <row r="123" spans="2:4" x14ac:dyDescent="0.25">
      <c r="B123" s="359" t="s">
        <v>753</v>
      </c>
      <c r="C123" s="417">
        <f>E60</f>
        <v>1.945887445887446</v>
      </c>
    </row>
    <row r="124" spans="2:4" x14ac:dyDescent="0.25">
      <c r="B124" s="359" t="s">
        <v>754</v>
      </c>
      <c r="C124" s="417">
        <f>E80</f>
        <v>1.9388888888888891</v>
      </c>
    </row>
    <row r="125" spans="2:4" x14ac:dyDescent="0.25">
      <c r="B125" s="359" t="s">
        <v>755</v>
      </c>
      <c r="C125" s="417">
        <f>E99</f>
        <v>2.0090909090909093</v>
      </c>
    </row>
    <row r="148" spans="2:3" x14ac:dyDescent="0.25">
      <c r="B148" s="359" t="s">
        <v>747</v>
      </c>
      <c r="C148" s="505">
        <f>'OBJETIVO 1'!U44</f>
        <v>0.64910714285714288</v>
      </c>
    </row>
    <row r="149" spans="2:3" x14ac:dyDescent="0.25">
      <c r="B149" s="359" t="s">
        <v>750</v>
      </c>
      <c r="C149" s="505">
        <f>E42</f>
        <v>1.7056998556998557</v>
      </c>
    </row>
    <row r="150" spans="2:3" x14ac:dyDescent="0.25">
      <c r="B150" s="359" t="s">
        <v>751</v>
      </c>
      <c r="C150" s="505">
        <f>E57</f>
        <v>0</v>
      </c>
    </row>
    <row r="151" spans="2:3" x14ac:dyDescent="0.25">
      <c r="B151" s="359" t="s">
        <v>752</v>
      </c>
      <c r="C151" s="505">
        <f>E71</f>
        <v>0</v>
      </c>
    </row>
    <row r="152" spans="2:3" x14ac:dyDescent="0.25">
      <c r="B152" s="359" t="s">
        <v>753</v>
      </c>
      <c r="C152" s="505">
        <f>E89</f>
        <v>0</v>
      </c>
    </row>
    <row r="153" spans="2:3" x14ac:dyDescent="0.25">
      <c r="B153" s="359" t="s">
        <v>754</v>
      </c>
      <c r="C153" s="505">
        <f>E109</f>
        <v>0</v>
      </c>
    </row>
    <row r="154" spans="2:3" x14ac:dyDescent="0.25">
      <c r="B154" s="359" t="s">
        <v>755</v>
      </c>
      <c r="C154" s="505">
        <f>E128</f>
        <v>0</v>
      </c>
    </row>
  </sheetData>
  <mergeCells count="48">
    <mergeCell ref="D104:D105"/>
    <mergeCell ref="C108:C109"/>
    <mergeCell ref="D108:D109"/>
    <mergeCell ref="C113:C114"/>
    <mergeCell ref="D113:D114"/>
    <mergeCell ref="D110:D111"/>
    <mergeCell ref="B87:B90"/>
    <mergeCell ref="C90:C91"/>
    <mergeCell ref="B100:B104"/>
    <mergeCell ref="B106:B108"/>
    <mergeCell ref="B112:B113"/>
    <mergeCell ref="C104:C105"/>
    <mergeCell ref="C92:C93"/>
    <mergeCell ref="D92:D93"/>
    <mergeCell ref="D90:D91"/>
    <mergeCell ref="D85:D86"/>
    <mergeCell ref="C85:C86"/>
    <mergeCell ref="C66:C67"/>
    <mergeCell ref="D66:D67"/>
    <mergeCell ref="C68:C69"/>
    <mergeCell ref="D68:D69"/>
    <mergeCell ref="B81:B83"/>
    <mergeCell ref="D83:D84"/>
    <mergeCell ref="C83:C84"/>
    <mergeCell ref="C72:C73"/>
    <mergeCell ref="D72:D73"/>
    <mergeCell ref="B70:B72"/>
    <mergeCell ref="B48:B50"/>
    <mergeCell ref="C46:C47"/>
    <mergeCell ref="D46:D47"/>
    <mergeCell ref="C50:C51"/>
    <mergeCell ref="D50:D51"/>
    <mergeCell ref="B65:B66"/>
    <mergeCell ref="D37:D38"/>
    <mergeCell ref="C37:C38"/>
    <mergeCell ref="D29:D30"/>
    <mergeCell ref="B5:B10"/>
    <mergeCell ref="C17:C18"/>
    <mergeCell ref="D17:D18"/>
    <mergeCell ref="B21:B24"/>
    <mergeCell ref="C29:C30"/>
    <mergeCell ref="B52:B55"/>
    <mergeCell ref="C55:C56"/>
    <mergeCell ref="D55:D56"/>
    <mergeCell ref="C63:C64"/>
    <mergeCell ref="D63:D64"/>
    <mergeCell ref="B61:B63"/>
    <mergeCell ref="B43:B46"/>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75"/>
  <sheetViews>
    <sheetView topLeftCell="A49" zoomScale="130" zoomScaleNormal="130" workbookViewId="0">
      <selection activeCell="E69" sqref="E69"/>
    </sheetView>
  </sheetViews>
  <sheetFormatPr baseColWidth="10" defaultRowHeight="15" x14ac:dyDescent="0.25"/>
  <cols>
    <col min="1" max="4" width="11.42578125" style="359"/>
    <col min="5" max="5" width="122.7109375" style="359" customWidth="1"/>
    <col min="6" max="6" width="33.28515625" style="359" customWidth="1"/>
    <col min="7" max="16384" width="11.42578125" style="359"/>
  </cols>
  <sheetData>
    <row r="4" spans="2:6" x14ac:dyDescent="0.25">
      <c r="B4" s="359" t="s">
        <v>824</v>
      </c>
    </row>
    <row r="5" spans="2:6" x14ac:dyDescent="0.25">
      <c r="B5" s="383" t="s">
        <v>756</v>
      </c>
      <c r="C5" s="2"/>
      <c r="D5" s="2"/>
      <c r="E5" s="2"/>
      <c r="F5" s="2"/>
    </row>
    <row r="6" spans="2:6" x14ac:dyDescent="0.25">
      <c r="B6" s="383" t="s">
        <v>757</v>
      </c>
      <c r="C6" s="2"/>
      <c r="D6" s="2"/>
      <c r="E6" s="2"/>
      <c r="F6" s="2"/>
    </row>
    <row r="7" spans="2:6" x14ac:dyDescent="0.25">
      <c r="B7" s="426" t="s">
        <v>761</v>
      </c>
      <c r="C7" s="2"/>
      <c r="D7" s="2"/>
      <c r="E7" s="2"/>
      <c r="F7" s="2"/>
    </row>
    <row r="8" spans="2:6" s="480" customFormat="1" x14ac:dyDescent="0.25">
      <c r="B8" s="479" t="s">
        <v>758</v>
      </c>
      <c r="C8" s="198"/>
      <c r="D8" s="198"/>
      <c r="E8" s="198"/>
      <c r="F8" s="481" t="s">
        <v>784</v>
      </c>
    </row>
    <row r="9" spans="2:6" x14ac:dyDescent="0.25">
      <c r="B9" s="426" t="s">
        <v>768</v>
      </c>
      <c r="C9" s="2"/>
      <c r="D9" s="2"/>
      <c r="E9" s="2"/>
      <c r="F9" s="2"/>
    </row>
    <row r="10" spans="2:6" x14ac:dyDescent="0.25">
      <c r="B10" s="2"/>
      <c r="C10" s="2"/>
      <c r="D10" s="2"/>
      <c r="E10" s="2"/>
      <c r="F10" s="2"/>
    </row>
    <row r="12" spans="2:6" x14ac:dyDescent="0.25">
      <c r="B12" s="359" t="s">
        <v>823</v>
      </c>
    </row>
    <row r="14" spans="2:6" ht="26.25" x14ac:dyDescent="0.25">
      <c r="B14" s="2" t="s">
        <v>756</v>
      </c>
      <c r="C14" s="2"/>
      <c r="D14" s="2"/>
      <c r="E14" s="2"/>
    </row>
    <row r="15" spans="2:6" x14ac:dyDescent="0.25">
      <c r="B15" s="383" t="s">
        <v>757</v>
      </c>
      <c r="C15" s="2"/>
      <c r="D15" s="2"/>
      <c r="E15" s="2"/>
    </row>
    <row r="16" spans="2:6" x14ac:dyDescent="0.25">
      <c r="B16" s="426" t="s">
        <v>761</v>
      </c>
      <c r="C16" s="2"/>
      <c r="D16" s="2"/>
      <c r="E16" s="2"/>
    </row>
    <row r="17" spans="2:5" x14ac:dyDescent="0.25">
      <c r="B17" s="426" t="s">
        <v>758</v>
      </c>
      <c r="C17" s="2"/>
      <c r="D17" s="2"/>
      <c r="E17" s="2"/>
    </row>
    <row r="18" spans="2:5" x14ac:dyDescent="0.25">
      <c r="B18" s="446" t="s">
        <v>759</v>
      </c>
      <c r="C18" s="2"/>
      <c r="D18" s="2"/>
      <c r="E18" s="2"/>
    </row>
    <row r="19" spans="2:5" x14ac:dyDescent="0.25">
      <c r="B19" s="426" t="s">
        <v>768</v>
      </c>
      <c r="C19" s="2"/>
      <c r="D19" s="2"/>
      <c r="E19" s="2"/>
    </row>
    <row r="22" spans="2:5" x14ac:dyDescent="0.25">
      <c r="B22" s="359" t="s">
        <v>834</v>
      </c>
    </row>
    <row r="24" spans="2:5" ht="26.25" x14ac:dyDescent="0.25">
      <c r="B24" s="2" t="s">
        <v>756</v>
      </c>
    </row>
    <row r="25" spans="2:5" x14ac:dyDescent="0.25">
      <c r="B25" s="383" t="s">
        <v>757</v>
      </c>
    </row>
    <row r="26" spans="2:5" x14ac:dyDescent="0.25">
      <c r="B26" s="426" t="s">
        <v>761</v>
      </c>
    </row>
    <row r="27" spans="2:5" x14ac:dyDescent="0.25">
      <c r="B27" s="426" t="s">
        <v>758</v>
      </c>
    </row>
    <row r="28" spans="2:5" x14ac:dyDescent="0.25">
      <c r="B28" s="447" t="s">
        <v>760</v>
      </c>
    </row>
    <row r="29" spans="2:5" x14ac:dyDescent="0.25">
      <c r="B29" s="426" t="s">
        <v>768</v>
      </c>
    </row>
    <row r="32" spans="2:5" x14ac:dyDescent="0.25">
      <c r="B32" s="359" t="s">
        <v>835</v>
      </c>
    </row>
    <row r="33" spans="2:2" ht="26.25" x14ac:dyDescent="0.25">
      <c r="B33" s="2" t="s">
        <v>756</v>
      </c>
    </row>
    <row r="34" spans="2:2" x14ac:dyDescent="0.25">
      <c r="B34" s="383" t="s">
        <v>757</v>
      </c>
    </row>
    <row r="35" spans="2:2" x14ac:dyDescent="0.25">
      <c r="B35" s="426" t="s">
        <v>761</v>
      </c>
    </row>
    <row r="36" spans="2:2" x14ac:dyDescent="0.25">
      <c r="B36" s="426" t="s">
        <v>758</v>
      </c>
    </row>
    <row r="37" spans="2:2" x14ac:dyDescent="0.25">
      <c r="B37" s="446" t="s">
        <v>763</v>
      </c>
    </row>
    <row r="38" spans="2:2" x14ac:dyDescent="0.25">
      <c r="B38" s="426" t="s">
        <v>768</v>
      </c>
    </row>
    <row r="44" spans="2:2" x14ac:dyDescent="0.25">
      <c r="B44" s="359" t="s">
        <v>851</v>
      </c>
    </row>
    <row r="45" spans="2:2" ht="26.25" x14ac:dyDescent="0.25">
      <c r="B45" s="2" t="s">
        <v>756</v>
      </c>
    </row>
    <row r="46" spans="2:2" x14ac:dyDescent="0.25">
      <c r="B46" s="383" t="s">
        <v>757</v>
      </c>
    </row>
    <row r="47" spans="2:2" x14ac:dyDescent="0.25">
      <c r="B47" s="426" t="s">
        <v>761</v>
      </c>
    </row>
    <row r="48" spans="2:2" x14ac:dyDescent="0.25">
      <c r="B48" s="426" t="s">
        <v>758</v>
      </c>
    </row>
    <row r="49" spans="2:2" x14ac:dyDescent="0.25">
      <c r="B49" s="446" t="s">
        <v>764</v>
      </c>
    </row>
    <row r="50" spans="2:2" x14ac:dyDescent="0.25">
      <c r="B50" s="426" t="s">
        <v>768</v>
      </c>
    </row>
    <row r="57" spans="2:2" x14ac:dyDescent="0.25">
      <c r="B57" s="359" t="s">
        <v>855</v>
      </c>
    </row>
    <row r="58" spans="2:2" ht="26.25" x14ac:dyDescent="0.25">
      <c r="B58" s="2" t="s">
        <v>756</v>
      </c>
    </row>
    <row r="59" spans="2:2" x14ac:dyDescent="0.25">
      <c r="B59" s="446" t="s">
        <v>765</v>
      </c>
    </row>
    <row r="60" spans="2:2" x14ac:dyDescent="0.25">
      <c r="B60" s="426" t="s">
        <v>761</v>
      </c>
    </row>
    <row r="61" spans="2:2" x14ac:dyDescent="0.25">
      <c r="B61" s="426" t="s">
        <v>758</v>
      </c>
    </row>
    <row r="62" spans="2:2" x14ac:dyDescent="0.25">
      <c r="B62" s="383" t="s">
        <v>764</v>
      </c>
    </row>
    <row r="63" spans="2:2" x14ac:dyDescent="0.25">
      <c r="B63" s="447" t="s">
        <v>766</v>
      </c>
    </row>
    <row r="64" spans="2:2" x14ac:dyDescent="0.25">
      <c r="B64" s="447" t="s">
        <v>767</v>
      </c>
    </row>
    <row r="65" spans="2:2" x14ac:dyDescent="0.25">
      <c r="B65" s="426" t="s">
        <v>768</v>
      </c>
    </row>
    <row r="66" spans="2:2" x14ac:dyDescent="0.25">
      <c r="B66" s="4"/>
    </row>
    <row r="70" spans="2:2" x14ac:dyDescent="0.25">
      <c r="B70" s="359" t="s">
        <v>856</v>
      </c>
    </row>
    <row r="71" spans="2:2" ht="26.25" x14ac:dyDescent="0.25">
      <c r="B71" s="2" t="s">
        <v>756</v>
      </c>
    </row>
    <row r="72" spans="2:2" x14ac:dyDescent="0.25">
      <c r="B72" s="383" t="s">
        <v>757</v>
      </c>
    </row>
    <row r="73" spans="2:2" x14ac:dyDescent="0.25">
      <c r="B73" s="426" t="s">
        <v>761</v>
      </c>
    </row>
    <row r="74" spans="2:2" x14ac:dyDescent="0.25">
      <c r="B74" s="426" t="s">
        <v>758</v>
      </c>
    </row>
    <row r="75" spans="2:2" x14ac:dyDescent="0.25">
      <c r="B75" s="426" t="s">
        <v>768</v>
      </c>
    </row>
  </sheetData>
  <conditionalFormatting sqref="B8">
    <cfRule type="colorScale" priority="13">
      <colorScale>
        <cfvo type="min"/>
        <cfvo type="percentile" val="50"/>
        <cfvo type="max"/>
        <color rgb="FFF8696B"/>
        <color rgb="FFFFEB84"/>
        <color rgb="FF63BE7B"/>
      </colorScale>
    </cfRule>
  </conditionalFormatting>
  <conditionalFormatting sqref="B17">
    <cfRule type="colorScale" priority="11">
      <colorScale>
        <cfvo type="min"/>
        <cfvo type="percentile" val="50"/>
        <cfvo type="max"/>
        <color rgb="FFF8696B"/>
        <color rgb="FFFFEB84"/>
        <color rgb="FF63BE7B"/>
      </colorScale>
    </cfRule>
  </conditionalFormatting>
  <conditionalFormatting sqref="B27">
    <cfRule type="colorScale" priority="9">
      <colorScale>
        <cfvo type="min"/>
        <cfvo type="percentile" val="50"/>
        <cfvo type="max"/>
        <color rgb="FFF8696B"/>
        <color rgb="FFFFEB84"/>
        <color rgb="FF63BE7B"/>
      </colorScale>
    </cfRule>
  </conditionalFormatting>
  <conditionalFormatting sqref="B36">
    <cfRule type="colorScale" priority="7">
      <colorScale>
        <cfvo type="min"/>
        <cfvo type="percentile" val="50"/>
        <cfvo type="max"/>
        <color rgb="FFF8696B"/>
        <color rgb="FFFFEB84"/>
        <color rgb="FF63BE7B"/>
      </colorScale>
    </cfRule>
  </conditionalFormatting>
  <conditionalFormatting sqref="B48">
    <cfRule type="colorScale" priority="5">
      <colorScale>
        <cfvo type="min"/>
        <cfvo type="percentile" val="50"/>
        <cfvo type="max"/>
        <color rgb="FFF8696B"/>
        <color rgb="FFFFEB84"/>
        <color rgb="FF63BE7B"/>
      </colorScale>
    </cfRule>
  </conditionalFormatting>
  <conditionalFormatting sqref="B61">
    <cfRule type="colorScale" priority="3">
      <colorScale>
        <cfvo type="min"/>
        <cfvo type="percentile" val="50"/>
        <cfvo type="max"/>
        <color rgb="FFF8696B"/>
        <color rgb="FFFFEB84"/>
        <color rgb="FF63BE7B"/>
      </colorScale>
    </cfRule>
  </conditionalFormatting>
  <conditionalFormatting sqref="B74">
    <cfRule type="colorScale" priority="1">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4" operator="containsText" id="{8837A228-F25B-48CE-A3C4-196D6DA12D5B}">
            <xm:f>NOT(ISERROR(SEARCH($G$4,B8)))</xm:f>
            <xm:f>$G$4</xm:f>
            <x14:dxf>
              <font>
                <color rgb="FF9C0006"/>
              </font>
            </x14:dxf>
          </x14:cfRule>
          <xm:sqref>B8</xm:sqref>
        </x14:conditionalFormatting>
        <x14:conditionalFormatting xmlns:xm="http://schemas.microsoft.com/office/excel/2006/main">
          <x14:cfRule type="containsText" priority="12" operator="containsText" id="{221BEDC9-D3D7-426C-A2B9-ECB21335AD46}">
            <xm:f>NOT(ISERROR(SEARCH($G$4,B17)))</xm:f>
            <xm:f>$G$4</xm:f>
            <x14:dxf>
              <font>
                <color rgb="FF9C0006"/>
              </font>
            </x14:dxf>
          </x14:cfRule>
          <xm:sqref>B17</xm:sqref>
        </x14:conditionalFormatting>
        <x14:conditionalFormatting xmlns:xm="http://schemas.microsoft.com/office/excel/2006/main">
          <x14:cfRule type="containsText" priority="10" operator="containsText" id="{BAA9CEDC-E1D1-4AA3-B5AB-F74DE96D3547}">
            <xm:f>NOT(ISERROR(SEARCH($G$4,B27)))</xm:f>
            <xm:f>$G$4</xm:f>
            <x14:dxf>
              <font>
                <color rgb="FF9C0006"/>
              </font>
            </x14:dxf>
          </x14:cfRule>
          <xm:sqref>B27</xm:sqref>
        </x14:conditionalFormatting>
        <x14:conditionalFormatting xmlns:xm="http://schemas.microsoft.com/office/excel/2006/main">
          <x14:cfRule type="containsText" priority="8" operator="containsText" id="{B6B7F391-5E51-4691-9F6C-A86F3965DF77}">
            <xm:f>NOT(ISERROR(SEARCH($G$4,B36)))</xm:f>
            <xm:f>$G$4</xm:f>
            <x14:dxf>
              <font>
                <color rgb="FF9C0006"/>
              </font>
            </x14:dxf>
          </x14:cfRule>
          <xm:sqref>B36</xm:sqref>
        </x14:conditionalFormatting>
        <x14:conditionalFormatting xmlns:xm="http://schemas.microsoft.com/office/excel/2006/main">
          <x14:cfRule type="containsText" priority="6" operator="containsText" id="{A23DDB97-58AD-4DC8-9323-2D1F345E62A9}">
            <xm:f>NOT(ISERROR(SEARCH($G$4,B48)))</xm:f>
            <xm:f>$G$4</xm:f>
            <x14:dxf>
              <font>
                <color rgb="FF9C0006"/>
              </font>
            </x14:dxf>
          </x14:cfRule>
          <xm:sqref>B48</xm:sqref>
        </x14:conditionalFormatting>
        <x14:conditionalFormatting xmlns:xm="http://schemas.microsoft.com/office/excel/2006/main">
          <x14:cfRule type="containsText" priority="4" operator="containsText" id="{143DA368-E97D-4E79-B270-86345599E5AB}">
            <xm:f>NOT(ISERROR(SEARCH($G$4,B61)))</xm:f>
            <xm:f>$G$4</xm:f>
            <x14:dxf>
              <font>
                <color rgb="FF9C0006"/>
              </font>
            </x14:dxf>
          </x14:cfRule>
          <xm:sqref>B61</xm:sqref>
        </x14:conditionalFormatting>
        <x14:conditionalFormatting xmlns:xm="http://schemas.microsoft.com/office/excel/2006/main">
          <x14:cfRule type="containsText" priority="2" operator="containsText" id="{66B7467B-797F-40CC-A59C-D613011B5021}">
            <xm:f>NOT(ISERROR(SEARCH($G$4,B74)))</xm:f>
            <xm:f>$G$4</xm:f>
            <x14:dxf>
              <font>
                <color rgb="FF9C0006"/>
              </font>
            </x14:dxf>
          </x14:cfRule>
          <xm:sqref>B74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R33" sqref="R33"/>
    </sheetView>
  </sheetViews>
  <sheetFormatPr baseColWidth="10" defaultRowHeight="15" x14ac:dyDescent="0.25"/>
  <cols>
    <col min="1" max="3" width="11.42578125" style="359"/>
    <col min="4" max="4" width="11.42578125" style="616"/>
    <col min="5" max="9" width="11.42578125" style="359"/>
    <col min="10" max="10" width="10.7109375" style="616" customWidth="1"/>
    <col min="11" max="11" width="11.140625" style="616" customWidth="1"/>
    <col min="12" max="12" width="7.5703125" style="616" customWidth="1"/>
    <col min="13" max="13" width="6.85546875" style="359" customWidth="1"/>
    <col min="14" max="14" width="4.5703125" style="359" customWidth="1"/>
    <col min="15" max="16" width="11.42578125" style="359"/>
    <col min="17" max="17" width="9.42578125" style="359" customWidth="1"/>
    <col min="18" max="18" width="7" style="359" customWidth="1"/>
    <col min="19" max="16384" width="11.42578125" style="359"/>
  </cols>
  <sheetData>
    <row r="1" spans="1:18" ht="20.25" thickBot="1" x14ac:dyDescent="0.35">
      <c r="A1" s="368" t="s">
        <v>736</v>
      </c>
      <c r="B1" s="368"/>
      <c r="J1" s="619"/>
      <c r="K1" s="619"/>
      <c r="L1" s="619"/>
      <c r="M1" s="618"/>
      <c r="N1" s="618"/>
      <c r="O1" s="618"/>
      <c r="P1" s="618"/>
    </row>
    <row r="2" spans="1:18" ht="17.25" thickTop="1" thickBot="1" x14ac:dyDescent="0.3">
      <c r="A2" s="359" t="s">
        <v>595</v>
      </c>
      <c r="B2" s="359" t="s">
        <v>595</v>
      </c>
      <c r="C2" s="359" t="s">
        <v>734</v>
      </c>
      <c r="D2" s="617">
        <v>0.5</v>
      </c>
      <c r="J2" s="620">
        <v>2017</v>
      </c>
      <c r="K2" s="620">
        <v>2018</v>
      </c>
      <c r="L2" s="619"/>
      <c r="M2" s="619"/>
      <c r="N2" s="618"/>
      <c r="O2" s="620">
        <v>2017</v>
      </c>
      <c r="P2" s="620">
        <v>2018</v>
      </c>
    </row>
    <row r="3" spans="1:18" ht="15.75" thickTop="1" x14ac:dyDescent="0.25">
      <c r="A3" s="359" t="s">
        <v>595</v>
      </c>
      <c r="B3" s="359" t="s">
        <v>593</v>
      </c>
      <c r="C3" s="359" t="s">
        <v>734</v>
      </c>
      <c r="D3" s="617">
        <v>0.25</v>
      </c>
      <c r="J3" s="622" t="s">
        <v>595</v>
      </c>
      <c r="K3" s="622" t="s">
        <v>595</v>
      </c>
      <c r="L3" s="622" t="s">
        <v>734</v>
      </c>
      <c r="M3" s="623">
        <v>0.5</v>
      </c>
      <c r="O3" s="621" t="s">
        <v>595</v>
      </c>
      <c r="P3" s="621" t="s">
        <v>593</v>
      </c>
      <c r="Q3" s="622" t="s">
        <v>735</v>
      </c>
      <c r="R3" s="623">
        <v>0.5</v>
      </c>
    </row>
    <row r="4" spans="1:18" x14ac:dyDescent="0.25">
      <c r="A4" s="359" t="s">
        <v>593</v>
      </c>
      <c r="B4" s="359" t="s">
        <v>593</v>
      </c>
      <c r="C4" s="359" t="s">
        <v>734</v>
      </c>
      <c r="D4" s="617">
        <v>0.25</v>
      </c>
      <c r="J4" s="622" t="s">
        <v>595</v>
      </c>
      <c r="K4" s="622" t="s">
        <v>593</v>
      </c>
      <c r="L4" s="622" t="s">
        <v>734</v>
      </c>
      <c r="M4" s="623">
        <v>0.25</v>
      </c>
      <c r="O4" s="621" t="s">
        <v>593</v>
      </c>
      <c r="P4" s="621" t="s">
        <v>593</v>
      </c>
      <c r="Q4" s="622" t="s">
        <v>735</v>
      </c>
      <c r="R4" s="623">
        <v>0.25</v>
      </c>
    </row>
    <row r="5" spans="1:18" x14ac:dyDescent="0.25">
      <c r="A5" s="359" t="s">
        <v>595</v>
      </c>
      <c r="B5" s="359" t="s">
        <v>595</v>
      </c>
      <c r="C5" s="359" t="s">
        <v>735</v>
      </c>
      <c r="D5" s="617">
        <v>0.75</v>
      </c>
      <c r="J5" s="622" t="s">
        <v>593</v>
      </c>
      <c r="K5" s="622" t="s">
        <v>593</v>
      </c>
      <c r="L5" s="622" t="s">
        <v>734</v>
      </c>
      <c r="M5" s="623">
        <v>0.25</v>
      </c>
      <c r="O5" s="621" t="s">
        <v>595</v>
      </c>
      <c r="P5" s="621" t="s">
        <v>593</v>
      </c>
      <c r="Q5" s="622" t="s">
        <v>738</v>
      </c>
      <c r="R5" s="623">
        <v>0.75</v>
      </c>
    </row>
    <row r="6" spans="1:18" x14ac:dyDescent="0.25">
      <c r="A6" s="359" t="s">
        <v>595</v>
      </c>
      <c r="B6" s="359" t="s">
        <v>593</v>
      </c>
      <c r="C6" s="359" t="s">
        <v>735</v>
      </c>
      <c r="D6" s="617">
        <v>0.5</v>
      </c>
      <c r="J6" s="622" t="s">
        <v>595</v>
      </c>
      <c r="K6" s="622" t="s">
        <v>595</v>
      </c>
      <c r="L6" s="622" t="s">
        <v>735</v>
      </c>
      <c r="M6" s="623">
        <v>0.75</v>
      </c>
      <c r="O6" s="621" t="s">
        <v>593</v>
      </c>
      <c r="P6" s="621" t="s">
        <v>593</v>
      </c>
      <c r="Q6" s="622" t="s">
        <v>738</v>
      </c>
      <c r="R6" s="623">
        <v>0.25</v>
      </c>
    </row>
    <row r="7" spans="1:18" x14ac:dyDescent="0.25">
      <c r="A7" s="359" t="s">
        <v>593</v>
      </c>
      <c r="B7" s="359" t="s">
        <v>593</v>
      </c>
      <c r="C7" s="359" t="s">
        <v>735</v>
      </c>
      <c r="D7" s="617">
        <v>0.25</v>
      </c>
    </row>
    <row r="8" spans="1:18" x14ac:dyDescent="0.25">
      <c r="A8" s="359" t="s">
        <v>595</v>
      </c>
      <c r="B8" s="359" t="s">
        <v>593</v>
      </c>
      <c r="C8" s="359" t="s">
        <v>738</v>
      </c>
      <c r="D8" s="617">
        <v>0.75</v>
      </c>
    </row>
    <row r="9" spans="1:18" x14ac:dyDescent="0.25">
      <c r="A9" s="359" t="s">
        <v>593</v>
      </c>
      <c r="B9" s="359" t="s">
        <v>593</v>
      </c>
      <c r="C9" s="359" t="s">
        <v>738</v>
      </c>
      <c r="D9" s="617">
        <v>0.25</v>
      </c>
    </row>
    <row r="12" spans="1:18" x14ac:dyDescent="0.25">
      <c r="A12" s="388" t="s">
        <v>740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104"/>
  <sheetViews>
    <sheetView zoomScaleNormal="100" workbookViewId="0">
      <pane ySplit="3" topLeftCell="A4" activePane="bottomLeft" state="frozen"/>
      <selection activeCell="C19" sqref="C19"/>
      <selection pane="bottomLeft"/>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15" width="12.7109375" style="2" customWidth="1"/>
    <col min="16" max="16" width="14.7109375" style="2" customWidth="1"/>
    <col min="17" max="17" width="7" style="2" hidden="1" customWidth="1"/>
    <col min="18" max="18" width="7" style="2" customWidth="1"/>
    <col min="19" max="19" width="20.5703125" style="2" customWidth="1"/>
    <col min="20" max="20" width="7.5703125" style="306" hidden="1" customWidth="1"/>
    <col min="21" max="21" width="7.5703125" style="331" customWidth="1"/>
    <col min="22" max="22" width="7.5703125" style="2" customWidth="1"/>
    <col min="23" max="24" width="48.140625" style="2" customWidth="1"/>
    <col min="25" max="16384" width="11.42578125" style="2"/>
  </cols>
  <sheetData>
    <row r="1" spans="1:24" ht="15" customHeight="1" x14ac:dyDescent="0.2">
      <c r="A1" s="159"/>
      <c r="B1" s="160" t="s">
        <v>361</v>
      </c>
      <c r="C1" s="161"/>
      <c r="D1" s="162"/>
      <c r="E1" s="162"/>
      <c r="F1" s="162"/>
      <c r="G1" s="859"/>
      <c r="H1" s="860"/>
      <c r="I1" s="860"/>
      <c r="J1" s="861"/>
      <c r="K1" s="211"/>
      <c r="L1" s="211"/>
      <c r="M1" s="211"/>
      <c r="N1" s="211"/>
      <c r="O1" s="211"/>
      <c r="P1" s="211"/>
      <c r="Q1" s="211"/>
      <c r="R1" s="211"/>
      <c r="S1" s="211"/>
    </row>
    <row r="2" spans="1:24" s="1" customFormat="1" ht="15" customHeight="1" thickBot="1" x14ac:dyDescent="0.25">
      <c r="A2" s="164"/>
      <c r="B2" s="41"/>
      <c r="C2" s="46"/>
      <c r="D2" s="42"/>
      <c r="E2" s="42"/>
      <c r="F2" s="42"/>
      <c r="G2" s="859"/>
      <c r="H2" s="860"/>
      <c r="I2" s="860"/>
      <c r="J2" s="861"/>
      <c r="K2" s="214"/>
      <c r="L2" s="214"/>
      <c r="M2" s="214"/>
      <c r="N2" s="214"/>
      <c r="O2" s="214"/>
      <c r="P2" s="214"/>
      <c r="Q2" s="214"/>
      <c r="R2" s="214"/>
      <c r="S2" s="214"/>
      <c r="T2" s="317"/>
      <c r="U2" s="507"/>
    </row>
    <row r="3" spans="1:24" s="45" customFormat="1" ht="37.5" customHeight="1" thickBot="1" x14ac:dyDescent="0.25">
      <c r="A3" s="166" t="s">
        <v>4</v>
      </c>
      <c r="B3" s="47" t="s">
        <v>6</v>
      </c>
      <c r="C3" s="47" t="s">
        <v>7</v>
      </c>
      <c r="D3" s="48" t="s">
        <v>0</v>
      </c>
      <c r="E3" s="48" t="s">
        <v>5</v>
      </c>
      <c r="F3" s="48" t="s">
        <v>1</v>
      </c>
      <c r="G3" s="47">
        <v>2017</v>
      </c>
      <c r="H3" s="192">
        <v>2018</v>
      </c>
      <c r="I3" s="47">
        <v>2019</v>
      </c>
      <c r="J3" s="167">
        <v>2020</v>
      </c>
      <c r="K3" s="157">
        <v>0</v>
      </c>
      <c r="L3" s="157">
        <v>0.25</v>
      </c>
      <c r="M3" s="157">
        <v>0.5</v>
      </c>
      <c r="N3" s="157">
        <v>0.75</v>
      </c>
      <c r="O3" s="157">
        <v>1</v>
      </c>
      <c r="P3" s="157" t="s">
        <v>2</v>
      </c>
      <c r="Q3" s="157" t="s">
        <v>857</v>
      </c>
      <c r="R3" s="157" t="s">
        <v>858</v>
      </c>
      <c r="S3" s="156" t="s">
        <v>3</v>
      </c>
      <c r="T3" s="317"/>
      <c r="U3" s="507"/>
      <c r="W3" s="560" t="s">
        <v>1323</v>
      </c>
      <c r="X3" s="561" t="s">
        <v>1324</v>
      </c>
    </row>
    <row r="4" spans="1:24" ht="51" x14ac:dyDescent="0.2">
      <c r="A4" s="824" t="s">
        <v>47</v>
      </c>
      <c r="B4" s="849" t="s">
        <v>57</v>
      </c>
      <c r="C4" s="261" t="s">
        <v>623</v>
      </c>
      <c r="D4" s="482" t="s">
        <v>11</v>
      </c>
      <c r="E4" s="29" t="s">
        <v>13</v>
      </c>
      <c r="F4" s="29" t="s">
        <v>485</v>
      </c>
      <c r="G4" s="223" t="s">
        <v>595</v>
      </c>
      <c r="H4" s="37" t="s">
        <v>593</v>
      </c>
      <c r="I4" s="29"/>
      <c r="J4" s="284"/>
      <c r="K4" s="332"/>
      <c r="L4" s="295" t="s">
        <v>699</v>
      </c>
      <c r="M4" s="295"/>
      <c r="N4" s="295"/>
      <c r="O4" s="289"/>
      <c r="P4" s="276" t="s">
        <v>593</v>
      </c>
      <c r="Q4" s="379">
        <f>IFERROR(LOOKUP("X",K4:O4,$K$71:$O$71),"No Valorable")</f>
        <v>1</v>
      </c>
      <c r="R4" s="496">
        <f>IFERROR(LOOKUP("X",K4:O4,$K$3:$O$3),"No Valorable")</f>
        <v>0.25</v>
      </c>
      <c r="S4" s="199"/>
      <c r="W4" s="646" t="s">
        <v>899</v>
      </c>
      <c r="X4" s="647" t="s">
        <v>900</v>
      </c>
    </row>
    <row r="5" spans="1:24" ht="76.5" x14ac:dyDescent="0.2">
      <c r="A5" s="824"/>
      <c r="B5" s="826"/>
      <c r="C5" s="237" t="s">
        <v>624</v>
      </c>
      <c r="D5" s="483" t="s">
        <v>10</v>
      </c>
      <c r="E5" s="29" t="s">
        <v>14</v>
      </c>
      <c r="F5" s="29" t="s">
        <v>486</v>
      </c>
      <c r="G5" s="221" t="s">
        <v>593</v>
      </c>
      <c r="H5" s="29" t="s">
        <v>593</v>
      </c>
      <c r="I5" s="29"/>
      <c r="J5" s="284"/>
      <c r="K5" s="338"/>
      <c r="L5" s="296" t="s">
        <v>699</v>
      </c>
      <c r="M5" s="296"/>
      <c r="N5" s="296"/>
      <c r="O5" s="289"/>
      <c r="P5" s="209" t="s">
        <v>593</v>
      </c>
      <c r="Q5" s="29">
        <f t="shared" ref="Q5:Q62" si="0">IFERROR(LOOKUP("X",K5:O5,$K$71:$O$71),"No Valorable")</f>
        <v>1</v>
      </c>
      <c r="R5" s="497">
        <f t="shared" ref="R5:R62" si="1">IFERROR(LOOKUP("X",K5:O5,$K$3:$O$3),"No Valorable")</f>
        <v>0.25</v>
      </c>
      <c r="S5" s="6"/>
      <c r="W5" s="648" t="s">
        <v>901</v>
      </c>
      <c r="X5" s="649" t="s">
        <v>902</v>
      </c>
    </row>
    <row r="6" spans="1:24" ht="48" customHeight="1" x14ac:dyDescent="0.2">
      <c r="A6" s="824"/>
      <c r="B6" s="826"/>
      <c r="C6" s="237" t="s">
        <v>812</v>
      </c>
      <c r="D6" s="483" t="s">
        <v>20</v>
      </c>
      <c r="E6" s="29" t="s">
        <v>598</v>
      </c>
      <c r="F6" s="29" t="s">
        <v>485</v>
      </c>
      <c r="G6" s="221"/>
      <c r="H6" s="29" t="s">
        <v>593</v>
      </c>
      <c r="I6" s="29"/>
      <c r="J6" s="284"/>
      <c r="K6" s="338"/>
      <c r="L6" s="296"/>
      <c r="M6" s="296" t="s">
        <v>699</v>
      </c>
      <c r="N6" s="296"/>
      <c r="O6" s="289"/>
      <c r="P6" s="209" t="s">
        <v>593</v>
      </c>
      <c r="Q6" s="29">
        <f t="shared" si="0"/>
        <v>2</v>
      </c>
      <c r="R6" s="497">
        <f t="shared" si="1"/>
        <v>0.5</v>
      </c>
      <c r="S6" s="6"/>
      <c r="W6" s="648"/>
      <c r="X6" s="649" t="s">
        <v>903</v>
      </c>
    </row>
    <row r="7" spans="1:24" ht="54" customHeight="1" x14ac:dyDescent="0.2">
      <c r="A7" s="824"/>
      <c r="B7" s="826"/>
      <c r="C7" s="237" t="s">
        <v>625</v>
      </c>
      <c r="D7" s="34" t="s">
        <v>11</v>
      </c>
      <c r="E7" s="29" t="s">
        <v>14</v>
      </c>
      <c r="F7" s="29" t="s">
        <v>485</v>
      </c>
      <c r="G7" s="221" t="s">
        <v>593</v>
      </c>
      <c r="H7" s="29" t="s">
        <v>593</v>
      </c>
      <c r="I7" s="29"/>
      <c r="J7" s="284"/>
      <c r="K7" s="338"/>
      <c r="L7" s="296" t="s">
        <v>699</v>
      </c>
      <c r="M7" s="296"/>
      <c r="N7" s="296"/>
      <c r="O7" s="289"/>
      <c r="P7" s="209" t="s">
        <v>593</v>
      </c>
      <c r="Q7" s="29">
        <f>IFERROR(LOOKUP("X",K7:O7,$K$71:$O$71),"No Valorable")</f>
        <v>1</v>
      </c>
      <c r="R7" s="497">
        <f t="shared" si="1"/>
        <v>0.25</v>
      </c>
      <c r="S7" s="6"/>
      <c r="W7" s="648" t="s">
        <v>904</v>
      </c>
      <c r="X7" s="649" t="s">
        <v>904</v>
      </c>
    </row>
    <row r="8" spans="1:24" ht="51" x14ac:dyDescent="0.2">
      <c r="A8" s="824"/>
      <c r="B8" s="826"/>
      <c r="C8" s="237" t="s">
        <v>626</v>
      </c>
      <c r="D8" s="34" t="s">
        <v>11</v>
      </c>
      <c r="E8" s="29" t="s">
        <v>13</v>
      </c>
      <c r="F8" s="29" t="s">
        <v>13</v>
      </c>
      <c r="G8" s="221" t="s">
        <v>593</v>
      </c>
      <c r="H8" s="29" t="s">
        <v>593</v>
      </c>
      <c r="I8" s="29"/>
      <c r="J8" s="284"/>
      <c r="K8" s="338"/>
      <c r="L8" s="296" t="s">
        <v>699</v>
      </c>
      <c r="M8" s="296"/>
      <c r="N8" s="296"/>
      <c r="O8" s="289"/>
      <c r="P8" s="209" t="s">
        <v>593</v>
      </c>
      <c r="Q8" s="29">
        <f t="shared" si="0"/>
        <v>1</v>
      </c>
      <c r="R8" s="497">
        <f t="shared" si="1"/>
        <v>0.25</v>
      </c>
      <c r="S8" s="6"/>
      <c r="W8" s="648" t="s">
        <v>905</v>
      </c>
      <c r="X8" s="649" t="s">
        <v>906</v>
      </c>
    </row>
    <row r="9" spans="1:24" ht="76.5" x14ac:dyDescent="0.2">
      <c r="A9" s="824"/>
      <c r="B9" s="826"/>
      <c r="C9" s="237" t="s">
        <v>627</v>
      </c>
      <c r="D9" s="34" t="s">
        <v>11</v>
      </c>
      <c r="E9" s="29" t="s">
        <v>13</v>
      </c>
      <c r="F9" s="29" t="s">
        <v>487</v>
      </c>
      <c r="G9" s="221" t="s">
        <v>595</v>
      </c>
      <c r="H9" s="29" t="s">
        <v>595</v>
      </c>
      <c r="I9" s="29"/>
      <c r="J9" s="284"/>
      <c r="K9" s="338"/>
      <c r="L9" s="296"/>
      <c r="M9" s="296" t="s">
        <v>699</v>
      </c>
      <c r="N9" s="296"/>
      <c r="O9" s="289"/>
      <c r="P9" s="209" t="s">
        <v>594</v>
      </c>
      <c r="Q9" s="29">
        <f t="shared" si="0"/>
        <v>2</v>
      </c>
      <c r="R9" s="497">
        <f t="shared" si="1"/>
        <v>0.5</v>
      </c>
      <c r="S9" s="6"/>
      <c r="W9" s="648" t="s">
        <v>907</v>
      </c>
      <c r="X9" s="649" t="s">
        <v>908</v>
      </c>
    </row>
    <row r="10" spans="1:24" ht="38.25" x14ac:dyDescent="0.2">
      <c r="A10" s="824"/>
      <c r="B10" s="826"/>
      <c r="C10" s="237" t="s">
        <v>628</v>
      </c>
      <c r="D10" s="437" t="s">
        <v>10</v>
      </c>
      <c r="E10" s="427" t="s">
        <v>484</v>
      </c>
      <c r="F10" s="427" t="s">
        <v>488</v>
      </c>
      <c r="G10" s="221" t="s">
        <v>593</v>
      </c>
      <c r="H10" s="29" t="s">
        <v>595</v>
      </c>
      <c r="I10" s="29" t="s">
        <v>700</v>
      </c>
      <c r="J10" s="284" t="s">
        <v>700</v>
      </c>
      <c r="K10" s="338"/>
      <c r="L10" s="296"/>
      <c r="M10" s="296"/>
      <c r="N10" s="296"/>
      <c r="O10" s="289" t="s">
        <v>699</v>
      </c>
      <c r="P10" s="209" t="s">
        <v>595</v>
      </c>
      <c r="Q10" s="29">
        <f t="shared" si="0"/>
        <v>4</v>
      </c>
      <c r="R10" s="497">
        <f t="shared" si="1"/>
        <v>1</v>
      </c>
      <c r="S10" s="77"/>
      <c r="W10" s="648" t="s">
        <v>909</v>
      </c>
      <c r="X10" s="649" t="s">
        <v>910</v>
      </c>
    </row>
    <row r="11" spans="1:24" ht="76.5" x14ac:dyDescent="0.2">
      <c r="A11" s="824"/>
      <c r="B11" s="826"/>
      <c r="C11" s="237" t="s">
        <v>629</v>
      </c>
      <c r="D11" s="484" t="s">
        <v>11</v>
      </c>
      <c r="E11" s="127" t="s">
        <v>13</v>
      </c>
      <c r="F11" s="127" t="s">
        <v>630</v>
      </c>
      <c r="G11" s="221" t="s">
        <v>593</v>
      </c>
      <c r="H11" s="29" t="s">
        <v>593</v>
      </c>
      <c r="I11" s="29"/>
      <c r="J11" s="284"/>
      <c r="K11" s="338"/>
      <c r="L11" s="296" t="s">
        <v>699</v>
      </c>
      <c r="M11" s="296"/>
      <c r="N11" s="296"/>
      <c r="O11" s="289"/>
      <c r="P11" s="209" t="s">
        <v>593</v>
      </c>
      <c r="Q11" s="29">
        <f t="shared" si="0"/>
        <v>1</v>
      </c>
      <c r="R11" s="497">
        <f t="shared" si="1"/>
        <v>0.25</v>
      </c>
      <c r="S11" s="6"/>
      <c r="W11" s="648" t="s">
        <v>911</v>
      </c>
      <c r="X11" s="649" t="s">
        <v>912</v>
      </c>
    </row>
    <row r="12" spans="1:24" ht="25.5" x14ac:dyDescent="0.2">
      <c r="A12" s="824"/>
      <c r="B12" s="826"/>
      <c r="C12" s="237" t="s">
        <v>813</v>
      </c>
      <c r="D12" s="484" t="s">
        <v>11</v>
      </c>
      <c r="E12" s="127" t="s">
        <v>13</v>
      </c>
      <c r="F12" s="127" t="s">
        <v>88</v>
      </c>
      <c r="G12" s="221"/>
      <c r="H12" s="29" t="s">
        <v>595</v>
      </c>
      <c r="I12" s="29"/>
      <c r="J12" s="284"/>
      <c r="K12" s="338"/>
      <c r="L12" s="296"/>
      <c r="M12" s="296" t="s">
        <v>699</v>
      </c>
      <c r="N12" s="296"/>
      <c r="O12" s="289"/>
      <c r="P12" s="209" t="s">
        <v>594</v>
      </c>
      <c r="Q12" s="29">
        <f t="shared" si="0"/>
        <v>2</v>
      </c>
      <c r="R12" s="497">
        <f t="shared" si="1"/>
        <v>0.5</v>
      </c>
      <c r="S12" s="6"/>
      <c r="W12" s="648"/>
      <c r="X12" s="649" t="s">
        <v>913</v>
      </c>
    </row>
    <row r="13" spans="1:24" ht="26.25" thickBot="1" x14ac:dyDescent="0.25">
      <c r="A13" s="824"/>
      <c r="B13" s="830"/>
      <c r="C13" s="121" t="s">
        <v>404</v>
      </c>
      <c r="D13" s="59" t="s">
        <v>11</v>
      </c>
      <c r="E13" s="60" t="s">
        <v>405</v>
      </c>
      <c r="F13" s="60" t="s">
        <v>599</v>
      </c>
      <c r="G13" s="222" t="s">
        <v>593</v>
      </c>
      <c r="H13" s="40" t="s">
        <v>593</v>
      </c>
      <c r="I13" s="40"/>
      <c r="J13" s="286"/>
      <c r="K13" s="333"/>
      <c r="L13" s="296" t="s">
        <v>699</v>
      </c>
      <c r="M13" s="297"/>
      <c r="N13" s="296"/>
      <c r="O13" s="298"/>
      <c r="P13" s="277" t="s">
        <v>593</v>
      </c>
      <c r="Q13" s="40">
        <f t="shared" si="0"/>
        <v>1</v>
      </c>
      <c r="R13" s="498">
        <f t="shared" si="1"/>
        <v>0.25</v>
      </c>
      <c r="S13" s="18"/>
      <c r="T13" s="306">
        <f>AVERAGE(Q4:Q13)</f>
        <v>1.6</v>
      </c>
      <c r="U13" s="331">
        <f>AVERAGE(R4:R13)</f>
        <v>0.4</v>
      </c>
      <c r="W13" s="650" t="s">
        <v>914</v>
      </c>
      <c r="X13" s="651"/>
    </row>
    <row r="14" spans="1:24" x14ac:dyDescent="0.2">
      <c r="A14" s="824"/>
      <c r="B14" s="817" t="s">
        <v>56</v>
      </c>
      <c r="C14" s="100" t="s">
        <v>58</v>
      </c>
      <c r="D14" s="835">
        <v>2017</v>
      </c>
      <c r="E14" s="815" t="s">
        <v>22</v>
      </c>
      <c r="F14" s="816" t="s">
        <v>439</v>
      </c>
      <c r="G14" s="814" t="s">
        <v>595</v>
      </c>
      <c r="H14" s="815" t="s">
        <v>700</v>
      </c>
      <c r="I14" s="815" t="s">
        <v>700</v>
      </c>
      <c r="J14" s="816" t="s">
        <v>700</v>
      </c>
      <c r="K14" s="817"/>
      <c r="L14" s="812"/>
      <c r="M14" s="812"/>
      <c r="N14" s="812"/>
      <c r="O14" s="813" t="s">
        <v>699</v>
      </c>
      <c r="P14" s="814" t="s">
        <v>595</v>
      </c>
      <c r="Q14" s="815">
        <f>IFERROR(LOOKUP("X",K14:O14,$K$71:$O$71),"No Valorable")</f>
        <v>4</v>
      </c>
      <c r="R14" s="797">
        <f t="shared" si="1"/>
        <v>1</v>
      </c>
      <c r="S14" s="862"/>
      <c r="W14" s="652"/>
      <c r="X14" s="653"/>
    </row>
    <row r="15" spans="1:24" ht="25.5" x14ac:dyDescent="0.2">
      <c r="A15" s="824"/>
      <c r="B15" s="826"/>
      <c r="C15" s="120" t="s">
        <v>489</v>
      </c>
      <c r="D15" s="836"/>
      <c r="E15" s="846"/>
      <c r="F15" s="847"/>
      <c r="G15" s="807"/>
      <c r="H15" s="801"/>
      <c r="I15" s="801"/>
      <c r="J15" s="809"/>
      <c r="K15" s="833"/>
      <c r="L15" s="831"/>
      <c r="M15" s="831"/>
      <c r="N15" s="831"/>
      <c r="O15" s="832"/>
      <c r="P15" s="833"/>
      <c r="Q15" s="831"/>
      <c r="R15" s="855" t="str">
        <f t="shared" si="1"/>
        <v>No Valorable</v>
      </c>
      <c r="S15" s="840"/>
      <c r="W15" s="654" t="s">
        <v>915</v>
      </c>
      <c r="X15" s="655"/>
    </row>
    <row r="16" spans="1:24" ht="76.5" x14ac:dyDescent="0.2">
      <c r="A16" s="824"/>
      <c r="B16" s="826"/>
      <c r="C16" s="240" t="s">
        <v>490</v>
      </c>
      <c r="D16" s="34" t="s">
        <v>11</v>
      </c>
      <c r="E16" s="29" t="s">
        <v>23</v>
      </c>
      <c r="F16" s="284" t="s">
        <v>23</v>
      </c>
      <c r="G16" s="221" t="s">
        <v>593</v>
      </c>
      <c r="H16" s="29" t="s">
        <v>593</v>
      </c>
      <c r="I16" s="29"/>
      <c r="J16" s="284"/>
      <c r="K16" s="338"/>
      <c r="L16" s="296" t="s">
        <v>699</v>
      </c>
      <c r="M16" s="296"/>
      <c r="N16" s="296"/>
      <c r="O16" s="289"/>
      <c r="P16" s="209" t="s">
        <v>593</v>
      </c>
      <c r="Q16" s="29">
        <f t="shared" si="0"/>
        <v>1</v>
      </c>
      <c r="R16" s="497">
        <f t="shared" si="1"/>
        <v>0.25</v>
      </c>
      <c r="S16" s="6"/>
      <c r="W16" s="656" t="s">
        <v>916</v>
      </c>
      <c r="X16" s="657" t="s">
        <v>917</v>
      </c>
    </row>
    <row r="17" spans="1:24" ht="51" x14ac:dyDescent="0.2">
      <c r="A17" s="824"/>
      <c r="B17" s="826"/>
      <c r="C17" s="240" t="s">
        <v>491</v>
      </c>
      <c r="D17" s="34" t="s">
        <v>11</v>
      </c>
      <c r="E17" s="29" t="s">
        <v>492</v>
      </c>
      <c r="F17" s="284" t="s">
        <v>439</v>
      </c>
      <c r="G17" s="221" t="s">
        <v>593</v>
      </c>
      <c r="H17" s="29" t="s">
        <v>593</v>
      </c>
      <c r="I17" s="29"/>
      <c r="J17" s="284"/>
      <c r="K17" s="338"/>
      <c r="L17" s="296" t="s">
        <v>699</v>
      </c>
      <c r="M17" s="296"/>
      <c r="N17" s="296"/>
      <c r="O17" s="289"/>
      <c r="P17" s="209" t="s">
        <v>593</v>
      </c>
      <c r="Q17" s="29">
        <f t="shared" si="0"/>
        <v>1</v>
      </c>
      <c r="R17" s="497">
        <f t="shared" si="1"/>
        <v>0.25</v>
      </c>
      <c r="S17" s="6"/>
      <c r="W17" s="656" t="s">
        <v>918</v>
      </c>
      <c r="X17" s="657" t="s">
        <v>919</v>
      </c>
    </row>
    <row r="18" spans="1:24" ht="51" x14ac:dyDescent="0.2">
      <c r="A18" s="824"/>
      <c r="B18" s="826"/>
      <c r="C18" s="485" t="s">
        <v>816</v>
      </c>
      <c r="D18" s="34" t="s">
        <v>11</v>
      </c>
      <c r="E18" s="29" t="s">
        <v>22</v>
      </c>
      <c r="F18" s="284" t="s">
        <v>439</v>
      </c>
      <c r="G18" s="221" t="s">
        <v>593</v>
      </c>
      <c r="H18" s="29" t="s">
        <v>593</v>
      </c>
      <c r="I18" s="29"/>
      <c r="J18" s="284"/>
      <c r="K18" s="338"/>
      <c r="L18" s="296" t="s">
        <v>699</v>
      </c>
      <c r="M18" s="296"/>
      <c r="N18" s="296"/>
      <c r="O18" s="289"/>
      <c r="P18" s="209" t="s">
        <v>593</v>
      </c>
      <c r="Q18" s="29">
        <f t="shared" si="0"/>
        <v>1</v>
      </c>
      <c r="R18" s="497">
        <f t="shared" si="1"/>
        <v>0.25</v>
      </c>
      <c r="S18" s="6" t="s">
        <v>814</v>
      </c>
      <c r="W18" s="654" t="s">
        <v>920</v>
      </c>
      <c r="X18" s="655"/>
    </row>
    <row r="19" spans="1:24" ht="39" thickBot="1" x14ac:dyDescent="0.25">
      <c r="A19" s="825"/>
      <c r="B19" s="830"/>
      <c r="C19" s="122" t="s">
        <v>493</v>
      </c>
      <c r="D19" s="75" t="s">
        <v>20</v>
      </c>
      <c r="E19" s="76" t="s">
        <v>13</v>
      </c>
      <c r="F19" s="76" t="s">
        <v>439</v>
      </c>
      <c r="G19" s="222"/>
      <c r="H19" s="40" t="s">
        <v>702</v>
      </c>
      <c r="I19" s="40" t="s">
        <v>700</v>
      </c>
      <c r="J19" s="286" t="s">
        <v>700</v>
      </c>
      <c r="K19" s="333"/>
      <c r="L19" s="296"/>
      <c r="M19" s="297"/>
      <c r="N19" s="296"/>
      <c r="O19" s="298"/>
      <c r="P19" s="277" t="s">
        <v>702</v>
      </c>
      <c r="Q19" s="40" t="str">
        <f t="shared" si="0"/>
        <v>No Valorable</v>
      </c>
      <c r="R19" s="498" t="str">
        <f t="shared" si="1"/>
        <v>No Valorable</v>
      </c>
      <c r="S19" s="6" t="s">
        <v>815</v>
      </c>
      <c r="T19" s="306">
        <f>AVERAGE(Q14:Q19)</f>
        <v>1.75</v>
      </c>
      <c r="U19" s="331">
        <f>AVERAGE(R14:R19)</f>
        <v>0.4375</v>
      </c>
      <c r="V19" s="331">
        <f>AVERAGE(U13:U19)</f>
        <v>0.41875000000000001</v>
      </c>
      <c r="W19" s="658"/>
      <c r="X19" s="659"/>
    </row>
    <row r="20" spans="1:24" x14ac:dyDescent="0.2">
      <c r="A20" s="848" t="s">
        <v>353</v>
      </c>
      <c r="B20" s="817" t="s">
        <v>55</v>
      </c>
      <c r="C20" s="64" t="s">
        <v>495</v>
      </c>
      <c r="D20" s="123"/>
      <c r="E20" s="62"/>
      <c r="F20" s="62"/>
      <c r="G20" s="843" t="s">
        <v>595</v>
      </c>
      <c r="H20" s="845" t="s">
        <v>595</v>
      </c>
      <c r="I20" s="845" t="s">
        <v>700</v>
      </c>
      <c r="J20" s="863" t="s">
        <v>700</v>
      </c>
      <c r="K20" s="864"/>
      <c r="L20" s="839"/>
      <c r="M20" s="839"/>
      <c r="N20" s="839"/>
      <c r="O20" s="841" t="s">
        <v>699</v>
      </c>
      <c r="P20" s="843" t="s">
        <v>595</v>
      </c>
      <c r="Q20" s="845">
        <f>IFERROR(LOOKUP("X",K20:O20,$K$71:$O$71),"No Valorable")</f>
        <v>4</v>
      </c>
      <c r="R20" s="856">
        <f t="shared" si="1"/>
        <v>1</v>
      </c>
      <c r="S20" s="834"/>
      <c r="W20" s="652"/>
      <c r="X20" s="653"/>
    </row>
    <row r="21" spans="1:24" ht="25.5" x14ac:dyDescent="0.2">
      <c r="A21" s="824"/>
      <c r="B21" s="826"/>
      <c r="C21" s="241" t="s">
        <v>496</v>
      </c>
      <c r="D21" s="145" t="s">
        <v>10</v>
      </c>
      <c r="E21" s="139" t="s">
        <v>13</v>
      </c>
      <c r="F21" s="139" t="s">
        <v>494</v>
      </c>
      <c r="G21" s="844"/>
      <c r="H21" s="840"/>
      <c r="I21" s="840"/>
      <c r="J21" s="842"/>
      <c r="K21" s="865"/>
      <c r="L21" s="840"/>
      <c r="M21" s="840"/>
      <c r="N21" s="840"/>
      <c r="O21" s="842"/>
      <c r="P21" s="844"/>
      <c r="Q21" s="840"/>
      <c r="R21" s="857" t="str">
        <f t="shared" si="1"/>
        <v>No Valorable</v>
      </c>
      <c r="S21" s="858"/>
      <c r="W21" s="660" t="s">
        <v>921</v>
      </c>
      <c r="X21" s="661" t="s">
        <v>922</v>
      </c>
    </row>
    <row r="22" spans="1:24" ht="76.5" x14ac:dyDescent="0.2">
      <c r="A22" s="824"/>
      <c r="B22" s="826"/>
      <c r="C22" s="240" t="s">
        <v>500</v>
      </c>
      <c r="D22" s="145" t="s">
        <v>10</v>
      </c>
      <c r="E22" s="139" t="s">
        <v>14</v>
      </c>
      <c r="F22" s="220" t="s">
        <v>817</v>
      </c>
      <c r="G22" s="221" t="s">
        <v>593</v>
      </c>
      <c r="H22" s="29" t="s">
        <v>592</v>
      </c>
      <c r="I22" s="29" t="s">
        <v>700</v>
      </c>
      <c r="J22" s="284" t="s">
        <v>700</v>
      </c>
      <c r="K22" s="338"/>
      <c r="L22" s="296"/>
      <c r="M22" s="296"/>
      <c r="N22" s="296"/>
      <c r="O22" s="289"/>
      <c r="P22" s="209" t="s">
        <v>592</v>
      </c>
      <c r="Q22" s="29" t="str">
        <f t="shared" si="0"/>
        <v>No Valorable</v>
      </c>
      <c r="R22" s="497" t="str">
        <f t="shared" si="1"/>
        <v>No Valorable</v>
      </c>
      <c r="S22" s="77"/>
      <c r="W22" s="656" t="s">
        <v>923</v>
      </c>
      <c r="X22" s="657" t="s">
        <v>924</v>
      </c>
    </row>
    <row r="23" spans="1:24" ht="25.5" x14ac:dyDescent="0.2">
      <c r="A23" s="824"/>
      <c r="B23" s="826"/>
      <c r="C23" s="240" t="s">
        <v>497</v>
      </c>
      <c r="D23" s="145">
        <v>2018</v>
      </c>
      <c r="E23" s="139" t="s">
        <v>13</v>
      </c>
      <c r="F23" s="139" t="s">
        <v>494</v>
      </c>
      <c r="G23" s="221"/>
      <c r="H23" s="29" t="s">
        <v>593</v>
      </c>
      <c r="I23" s="29"/>
      <c r="J23" s="284"/>
      <c r="K23" s="338"/>
      <c r="L23" s="296" t="s">
        <v>699</v>
      </c>
      <c r="M23" s="296"/>
      <c r="N23" s="296"/>
      <c r="O23" s="289"/>
      <c r="P23" s="209" t="s">
        <v>593</v>
      </c>
      <c r="Q23" s="29">
        <f t="shared" si="0"/>
        <v>1</v>
      </c>
      <c r="R23" s="497">
        <f t="shared" si="1"/>
        <v>0.25</v>
      </c>
      <c r="S23" s="6"/>
      <c r="W23" s="656"/>
      <c r="X23" s="657" t="s">
        <v>925</v>
      </c>
    </row>
    <row r="24" spans="1:24" ht="38.25" x14ac:dyDescent="0.2">
      <c r="A24" s="824"/>
      <c r="B24" s="826"/>
      <c r="C24" s="242" t="s">
        <v>498</v>
      </c>
      <c r="D24" s="145" t="s">
        <v>11</v>
      </c>
      <c r="E24" s="139" t="s">
        <v>13</v>
      </c>
      <c r="F24" s="139" t="s">
        <v>494</v>
      </c>
      <c r="G24" s="221" t="s">
        <v>595</v>
      </c>
      <c r="H24" s="29" t="s">
        <v>593</v>
      </c>
      <c r="I24" s="29"/>
      <c r="J24" s="284"/>
      <c r="K24" s="338"/>
      <c r="L24" s="296" t="s">
        <v>699</v>
      </c>
      <c r="M24" s="296"/>
      <c r="N24" s="296"/>
      <c r="O24" s="289"/>
      <c r="P24" s="209" t="s">
        <v>593</v>
      </c>
      <c r="Q24" s="29">
        <f t="shared" si="0"/>
        <v>1</v>
      </c>
      <c r="R24" s="497">
        <f t="shared" si="1"/>
        <v>0.25</v>
      </c>
      <c r="S24" s="6"/>
      <c r="W24" s="662" t="s">
        <v>926</v>
      </c>
      <c r="X24" s="663" t="s">
        <v>927</v>
      </c>
    </row>
    <row r="25" spans="1:24" ht="39" thickBot="1" x14ac:dyDescent="0.25">
      <c r="A25" s="824"/>
      <c r="B25" s="826"/>
      <c r="C25" s="86" t="s">
        <v>499</v>
      </c>
      <c r="D25" s="144" t="s">
        <v>11</v>
      </c>
      <c r="E25" s="138" t="s">
        <v>570</v>
      </c>
      <c r="F25" s="138" t="s">
        <v>570</v>
      </c>
      <c r="G25" s="222" t="s">
        <v>592</v>
      </c>
      <c r="H25" s="40" t="s">
        <v>700</v>
      </c>
      <c r="I25" s="40" t="s">
        <v>700</v>
      </c>
      <c r="J25" s="286" t="s">
        <v>700</v>
      </c>
      <c r="K25" s="333"/>
      <c r="L25" s="296"/>
      <c r="M25" s="297"/>
      <c r="N25" s="296"/>
      <c r="O25" s="298"/>
      <c r="P25" s="277" t="s">
        <v>592</v>
      </c>
      <c r="Q25" s="40" t="str">
        <f t="shared" si="0"/>
        <v>No Valorable</v>
      </c>
      <c r="R25" s="498" t="str">
        <f t="shared" si="1"/>
        <v>No Valorable</v>
      </c>
      <c r="S25" s="18"/>
      <c r="T25" s="306">
        <f>AVERAGE(Q20:Q25)</f>
        <v>2</v>
      </c>
      <c r="U25" s="331">
        <f>AVERAGE(R20:R25)</f>
        <v>0.5</v>
      </c>
      <c r="V25" s="331">
        <f>AVERAGE(U20:U25)</f>
        <v>0.5</v>
      </c>
      <c r="W25" s="664" t="s">
        <v>928</v>
      </c>
      <c r="X25" s="665"/>
    </row>
    <row r="26" spans="1:24" ht="229.5" x14ac:dyDescent="0.2">
      <c r="A26" s="848" t="s">
        <v>48</v>
      </c>
      <c r="B26" s="817" t="s">
        <v>346</v>
      </c>
      <c r="C26" s="243" t="s">
        <v>501</v>
      </c>
      <c r="D26" s="36" t="s">
        <v>11</v>
      </c>
      <c r="E26" s="37" t="s">
        <v>24</v>
      </c>
      <c r="F26" s="37" t="s">
        <v>631</v>
      </c>
      <c r="G26" s="223" t="s">
        <v>593</v>
      </c>
      <c r="H26" s="37" t="s">
        <v>593</v>
      </c>
      <c r="I26" s="29"/>
      <c r="J26" s="284"/>
      <c r="K26" s="332"/>
      <c r="L26" s="295" t="s">
        <v>699</v>
      </c>
      <c r="M26" s="295"/>
      <c r="N26" s="295"/>
      <c r="O26" s="289"/>
      <c r="P26" s="354" t="s">
        <v>593</v>
      </c>
      <c r="Q26" s="356">
        <f t="shared" si="0"/>
        <v>1</v>
      </c>
      <c r="R26" s="500">
        <f t="shared" si="1"/>
        <v>0.25</v>
      </c>
      <c r="S26" s="20"/>
      <c r="W26" s="666" t="s">
        <v>929</v>
      </c>
      <c r="X26" s="667" t="s">
        <v>930</v>
      </c>
    </row>
    <row r="27" spans="1:24" ht="64.5" thickBot="1" x14ac:dyDescent="0.25">
      <c r="A27" s="824"/>
      <c r="B27" s="830"/>
      <c r="C27" s="244" t="s">
        <v>73</v>
      </c>
      <c r="D27" s="144" t="s">
        <v>11</v>
      </c>
      <c r="E27" s="138" t="s">
        <v>672</v>
      </c>
      <c r="F27" s="138" t="s">
        <v>632</v>
      </c>
      <c r="G27" s="222" t="s">
        <v>593</v>
      </c>
      <c r="H27" s="40" t="s">
        <v>595</v>
      </c>
      <c r="I27" s="40"/>
      <c r="J27" s="286"/>
      <c r="K27" s="333"/>
      <c r="L27" s="296" t="s">
        <v>699</v>
      </c>
      <c r="M27" s="297"/>
      <c r="N27" s="296"/>
      <c r="O27" s="298"/>
      <c r="P27" s="277" t="s">
        <v>594</v>
      </c>
      <c r="Q27" s="40">
        <f t="shared" si="0"/>
        <v>1</v>
      </c>
      <c r="R27" s="498">
        <f t="shared" si="1"/>
        <v>0.25</v>
      </c>
      <c r="S27" s="18"/>
      <c r="T27" s="306">
        <f>AVERAGE(Q26:Q27)</f>
        <v>1</v>
      </c>
      <c r="U27" s="331">
        <f>AVERAGE(R26:R27)</f>
        <v>0.25</v>
      </c>
      <c r="W27" s="668" t="s">
        <v>931</v>
      </c>
      <c r="X27" s="669" t="s">
        <v>932</v>
      </c>
    </row>
    <row r="28" spans="1:24" ht="38.25" x14ac:dyDescent="0.2">
      <c r="A28" s="824"/>
      <c r="B28" s="853" t="s">
        <v>54</v>
      </c>
      <c r="C28" s="263" t="s">
        <v>72</v>
      </c>
      <c r="D28" s="30" t="s">
        <v>19</v>
      </c>
      <c r="E28" s="27" t="s">
        <v>562</v>
      </c>
      <c r="F28" s="62" t="s">
        <v>562</v>
      </c>
      <c r="G28" s="223"/>
      <c r="H28" s="37" t="s">
        <v>592</v>
      </c>
      <c r="I28" s="29" t="s">
        <v>700</v>
      </c>
      <c r="J28" s="284" t="s">
        <v>700</v>
      </c>
      <c r="K28" s="332"/>
      <c r="L28" s="295"/>
      <c r="M28" s="295"/>
      <c r="N28" s="295"/>
      <c r="O28" s="299"/>
      <c r="P28" s="280" t="s">
        <v>592</v>
      </c>
      <c r="Q28" s="37" t="str">
        <f t="shared" si="0"/>
        <v>No Valorable</v>
      </c>
      <c r="R28" s="502" t="str">
        <f t="shared" si="1"/>
        <v>No Valorable</v>
      </c>
      <c r="S28" s="20"/>
      <c r="W28" s="670"/>
      <c r="X28" s="671"/>
    </row>
    <row r="29" spans="1:24" ht="39" thickBot="1" x14ac:dyDescent="0.25">
      <c r="A29" s="825"/>
      <c r="B29" s="854"/>
      <c r="C29" s="262" t="s">
        <v>71</v>
      </c>
      <c r="D29" s="21" t="s">
        <v>10</v>
      </c>
      <c r="E29" s="22" t="s">
        <v>14</v>
      </c>
      <c r="F29" s="124" t="s">
        <v>381</v>
      </c>
      <c r="G29" s="222" t="s">
        <v>593</v>
      </c>
      <c r="H29" s="40" t="s">
        <v>593</v>
      </c>
      <c r="I29" s="40"/>
      <c r="J29" s="286"/>
      <c r="K29" s="333"/>
      <c r="L29" s="296" t="s">
        <v>699</v>
      </c>
      <c r="M29" s="297"/>
      <c r="N29" s="429"/>
      <c r="O29" s="443"/>
      <c r="P29" s="281" t="s">
        <v>593</v>
      </c>
      <c r="Q29" s="76">
        <f t="shared" si="0"/>
        <v>1</v>
      </c>
      <c r="R29" s="506">
        <f t="shared" si="1"/>
        <v>0.25</v>
      </c>
      <c r="S29" s="50"/>
      <c r="T29" s="306">
        <f>AVERAGE(Q28:Q29)</f>
        <v>1</v>
      </c>
      <c r="U29" s="331">
        <f>AVERAGE(R28:R29)</f>
        <v>0.25</v>
      </c>
      <c r="V29" s="331">
        <f>AVERAGE(U27:U29)</f>
        <v>0.25</v>
      </c>
      <c r="W29" s="672" t="s">
        <v>933</v>
      </c>
      <c r="X29" s="673" t="s">
        <v>933</v>
      </c>
    </row>
    <row r="30" spans="1:24" ht="38.25" x14ac:dyDescent="0.2">
      <c r="A30" s="848" t="s">
        <v>49</v>
      </c>
      <c r="B30" s="817" t="s">
        <v>354</v>
      </c>
      <c r="C30" s="246" t="s">
        <v>633</v>
      </c>
      <c r="D30" s="36">
        <v>2017</v>
      </c>
      <c r="E30" s="37" t="s">
        <v>558</v>
      </c>
      <c r="F30" s="37" t="s">
        <v>439</v>
      </c>
      <c r="G30" s="223" t="s">
        <v>593</v>
      </c>
      <c r="H30" s="37" t="s">
        <v>593</v>
      </c>
      <c r="I30" s="29"/>
      <c r="J30" s="284"/>
      <c r="K30" s="332"/>
      <c r="L30" s="295" t="s">
        <v>699</v>
      </c>
      <c r="M30" s="295"/>
      <c r="N30" s="295"/>
      <c r="O30" s="289"/>
      <c r="P30" s="280" t="s">
        <v>593</v>
      </c>
      <c r="Q30" s="37">
        <f t="shared" si="0"/>
        <v>1</v>
      </c>
      <c r="R30" s="502">
        <f t="shared" si="1"/>
        <v>0.25</v>
      </c>
      <c r="S30" s="20"/>
      <c r="W30" s="674" t="s">
        <v>934</v>
      </c>
      <c r="X30" s="675" t="s">
        <v>935</v>
      </c>
    </row>
    <row r="31" spans="1:24" ht="63.75" x14ac:dyDescent="0.2">
      <c r="A31" s="824"/>
      <c r="B31" s="826"/>
      <c r="C31" s="33" t="s">
        <v>25</v>
      </c>
      <c r="D31" s="34">
        <v>2018</v>
      </c>
      <c r="E31" s="29" t="s">
        <v>14</v>
      </c>
      <c r="F31" s="29" t="s">
        <v>439</v>
      </c>
      <c r="G31" s="221"/>
      <c r="H31" s="29" t="s">
        <v>593</v>
      </c>
      <c r="I31" s="29"/>
      <c r="J31" s="284"/>
      <c r="K31" s="338" t="s">
        <v>699</v>
      </c>
      <c r="L31" s="296"/>
      <c r="M31" s="296"/>
      <c r="N31" s="296"/>
      <c r="O31" s="289"/>
      <c r="P31" s="209" t="s">
        <v>593</v>
      </c>
      <c r="Q31" s="29">
        <f t="shared" si="0"/>
        <v>0</v>
      </c>
      <c r="R31" s="497">
        <f t="shared" si="1"/>
        <v>0</v>
      </c>
      <c r="S31" s="6" t="s">
        <v>1325</v>
      </c>
      <c r="W31" s="676" t="s">
        <v>936</v>
      </c>
      <c r="X31" s="677"/>
    </row>
    <row r="32" spans="1:24" ht="51" x14ac:dyDescent="0.2">
      <c r="A32" s="824"/>
      <c r="B32" s="826"/>
      <c r="C32" s="244" t="s">
        <v>70</v>
      </c>
      <c r="D32" s="34" t="s">
        <v>11</v>
      </c>
      <c r="E32" s="29" t="s">
        <v>13</v>
      </c>
      <c r="F32" s="29" t="s">
        <v>502</v>
      </c>
      <c r="G32" s="221" t="s">
        <v>593</v>
      </c>
      <c r="H32" s="29" t="s">
        <v>593</v>
      </c>
      <c r="I32" s="29"/>
      <c r="J32" s="284"/>
      <c r="K32" s="338"/>
      <c r="L32" s="296" t="s">
        <v>699</v>
      </c>
      <c r="M32" s="296"/>
      <c r="N32" s="296"/>
      <c r="O32" s="289"/>
      <c r="P32" s="209" t="s">
        <v>593</v>
      </c>
      <c r="Q32" s="29">
        <f t="shared" si="0"/>
        <v>1</v>
      </c>
      <c r="R32" s="497">
        <f t="shared" si="1"/>
        <v>0.25</v>
      </c>
      <c r="S32" s="77"/>
      <c r="W32" s="668"/>
      <c r="X32" s="669" t="s">
        <v>937</v>
      </c>
    </row>
    <row r="33" spans="1:24" ht="39" thickBot="1" x14ac:dyDescent="0.25">
      <c r="A33" s="824"/>
      <c r="B33" s="826"/>
      <c r="C33" s="247" t="s">
        <v>69</v>
      </c>
      <c r="D33" s="144" t="s">
        <v>11</v>
      </c>
      <c r="E33" s="138" t="s">
        <v>13</v>
      </c>
      <c r="F33" s="138" t="s">
        <v>502</v>
      </c>
      <c r="G33" s="222" t="s">
        <v>593</v>
      </c>
      <c r="H33" s="40" t="s">
        <v>593</v>
      </c>
      <c r="I33" s="40"/>
      <c r="J33" s="286"/>
      <c r="K33" s="333"/>
      <c r="L33" s="296" t="s">
        <v>699</v>
      </c>
      <c r="M33" s="297"/>
      <c r="N33" s="296"/>
      <c r="O33" s="298"/>
      <c r="P33" s="277" t="s">
        <v>593</v>
      </c>
      <c r="Q33" s="40">
        <f t="shared" si="0"/>
        <v>1</v>
      </c>
      <c r="R33" s="498">
        <f t="shared" si="1"/>
        <v>0.25</v>
      </c>
      <c r="S33" s="81"/>
      <c r="T33" s="306">
        <f>AVERAGE(Q30:Q33)</f>
        <v>0.75</v>
      </c>
      <c r="U33" s="331">
        <f>AVERAGE(R30:R33)</f>
        <v>0.1875</v>
      </c>
      <c r="W33" s="678" t="s">
        <v>938</v>
      </c>
      <c r="X33" s="679" t="s">
        <v>938</v>
      </c>
    </row>
    <row r="34" spans="1:24" ht="38.25" x14ac:dyDescent="0.2">
      <c r="A34" s="824"/>
      <c r="B34" s="817" t="s">
        <v>53</v>
      </c>
      <c r="C34" s="100" t="s">
        <v>504</v>
      </c>
      <c r="D34" s="835">
        <v>2017</v>
      </c>
      <c r="E34" s="815" t="s">
        <v>27</v>
      </c>
      <c r="F34" s="816" t="s">
        <v>458</v>
      </c>
      <c r="G34" s="814" t="s">
        <v>595</v>
      </c>
      <c r="H34" s="815" t="s">
        <v>700</v>
      </c>
      <c r="I34" s="815" t="s">
        <v>700</v>
      </c>
      <c r="J34" s="816" t="s">
        <v>700</v>
      </c>
      <c r="K34" s="817"/>
      <c r="L34" s="812"/>
      <c r="M34" s="812"/>
      <c r="N34" s="812"/>
      <c r="O34" s="813" t="s">
        <v>699</v>
      </c>
      <c r="P34" s="814" t="s">
        <v>595</v>
      </c>
      <c r="Q34" s="815">
        <f>IFERROR(LOOKUP("X",K34:O34,$K$71:$O$71),"No Valorable")</f>
        <v>4</v>
      </c>
      <c r="R34" s="797">
        <f t="shared" si="1"/>
        <v>1</v>
      </c>
      <c r="S34" s="834"/>
      <c r="W34" s="652"/>
      <c r="X34" s="653"/>
    </row>
    <row r="35" spans="1:24" ht="25.5" x14ac:dyDescent="0.2">
      <c r="A35" s="824"/>
      <c r="B35" s="826"/>
      <c r="C35" s="120" t="s">
        <v>503</v>
      </c>
      <c r="D35" s="836"/>
      <c r="E35" s="837"/>
      <c r="F35" s="838"/>
      <c r="G35" s="833"/>
      <c r="H35" s="831"/>
      <c r="I35" s="831"/>
      <c r="J35" s="832"/>
      <c r="K35" s="833"/>
      <c r="L35" s="831"/>
      <c r="M35" s="831"/>
      <c r="N35" s="831"/>
      <c r="O35" s="832"/>
      <c r="P35" s="833"/>
      <c r="Q35" s="831"/>
      <c r="R35" s="855" t="str">
        <f t="shared" si="1"/>
        <v>No Valorable</v>
      </c>
      <c r="S35" s="831"/>
      <c r="W35" s="654" t="s">
        <v>939</v>
      </c>
      <c r="X35" s="655"/>
    </row>
    <row r="36" spans="1:24" ht="51" x14ac:dyDescent="0.2">
      <c r="A36" s="824"/>
      <c r="B36" s="826"/>
      <c r="C36" s="244" t="s">
        <v>634</v>
      </c>
      <c r="D36" s="34" t="s">
        <v>26</v>
      </c>
      <c r="E36" s="29" t="s">
        <v>27</v>
      </c>
      <c r="F36" s="284" t="s">
        <v>458</v>
      </c>
      <c r="G36" s="221" t="s">
        <v>595</v>
      </c>
      <c r="H36" s="29" t="s">
        <v>593</v>
      </c>
      <c r="I36" s="29"/>
      <c r="J36" s="284"/>
      <c r="K36" s="338"/>
      <c r="L36" s="296" t="s">
        <v>699</v>
      </c>
      <c r="M36" s="296"/>
      <c r="N36" s="296"/>
      <c r="O36" s="289"/>
      <c r="P36" s="209" t="s">
        <v>593</v>
      </c>
      <c r="Q36" s="29">
        <f t="shared" si="0"/>
        <v>1</v>
      </c>
      <c r="R36" s="497">
        <f t="shared" si="1"/>
        <v>0.25</v>
      </c>
      <c r="S36" s="6"/>
      <c r="W36" s="680" t="s">
        <v>940</v>
      </c>
      <c r="X36" s="681" t="s">
        <v>941</v>
      </c>
    </row>
    <row r="37" spans="1:24" ht="178.5" x14ac:dyDescent="0.2">
      <c r="A37" s="824"/>
      <c r="B37" s="826"/>
      <c r="C37" s="486" t="s">
        <v>506</v>
      </c>
      <c r="D37" s="34" t="s">
        <v>10</v>
      </c>
      <c r="E37" s="29" t="s">
        <v>27</v>
      </c>
      <c r="F37" s="284" t="s">
        <v>505</v>
      </c>
      <c r="G37" s="221" t="s">
        <v>595</v>
      </c>
      <c r="H37" s="29" t="s">
        <v>595</v>
      </c>
      <c r="I37" s="29"/>
      <c r="J37" s="284"/>
      <c r="K37" s="338"/>
      <c r="L37" s="296"/>
      <c r="M37" s="296"/>
      <c r="N37" s="296" t="s">
        <v>699</v>
      </c>
      <c r="O37" s="289"/>
      <c r="P37" s="209" t="s">
        <v>594</v>
      </c>
      <c r="Q37" s="29">
        <f t="shared" si="0"/>
        <v>3</v>
      </c>
      <c r="R37" s="497">
        <f t="shared" si="1"/>
        <v>0.75</v>
      </c>
      <c r="S37" s="6"/>
      <c r="W37" s="682" t="s">
        <v>942</v>
      </c>
      <c r="X37" s="683" t="s">
        <v>943</v>
      </c>
    </row>
    <row r="38" spans="1:24" ht="38.25" x14ac:dyDescent="0.2">
      <c r="A38" s="824"/>
      <c r="B38" s="826"/>
      <c r="C38" s="244" t="s">
        <v>711</v>
      </c>
      <c r="D38" s="34" t="s">
        <v>10</v>
      </c>
      <c r="E38" s="29" t="s">
        <v>27</v>
      </c>
      <c r="F38" s="29" t="s">
        <v>712</v>
      </c>
      <c r="G38" s="221" t="s">
        <v>593</v>
      </c>
      <c r="H38" s="29" t="s">
        <v>593</v>
      </c>
      <c r="I38" s="29"/>
      <c r="J38" s="284"/>
      <c r="K38" s="338"/>
      <c r="L38" s="296" t="s">
        <v>699</v>
      </c>
      <c r="M38" s="296"/>
      <c r="N38" s="296"/>
      <c r="O38" s="289"/>
      <c r="P38" s="209" t="s">
        <v>593</v>
      </c>
      <c r="Q38" s="29">
        <f t="shared" si="0"/>
        <v>1</v>
      </c>
      <c r="R38" s="497">
        <f t="shared" si="1"/>
        <v>0.25</v>
      </c>
      <c r="S38" s="77" t="s">
        <v>709</v>
      </c>
      <c r="W38" s="668" t="s">
        <v>944</v>
      </c>
      <c r="X38" s="669" t="s">
        <v>944</v>
      </c>
    </row>
    <row r="39" spans="1:24" ht="26.25" thickBot="1" x14ac:dyDescent="0.25">
      <c r="A39" s="824"/>
      <c r="B39" s="830"/>
      <c r="C39" s="247" t="s">
        <v>710</v>
      </c>
      <c r="D39" s="336" t="s">
        <v>10</v>
      </c>
      <c r="E39" s="334" t="s">
        <v>27</v>
      </c>
      <c r="F39" s="334" t="s">
        <v>635</v>
      </c>
      <c r="G39" s="222" t="s">
        <v>595</v>
      </c>
      <c r="H39" s="40" t="s">
        <v>595</v>
      </c>
      <c r="I39" s="40"/>
      <c r="J39" s="286"/>
      <c r="K39" s="333"/>
      <c r="L39" s="296"/>
      <c r="M39" s="297"/>
      <c r="N39" s="296" t="s">
        <v>699</v>
      </c>
      <c r="O39" s="298"/>
      <c r="P39" s="277" t="s">
        <v>594</v>
      </c>
      <c r="Q39" s="40">
        <f t="shared" si="0"/>
        <v>3</v>
      </c>
      <c r="R39" s="498">
        <f t="shared" si="1"/>
        <v>0.75</v>
      </c>
      <c r="S39" s="81" t="s">
        <v>709</v>
      </c>
      <c r="T39" s="306">
        <f>AVERAGE(Q34:Q39)</f>
        <v>2.4</v>
      </c>
      <c r="U39" s="331">
        <f>AVERAGE(R34:R39)</f>
        <v>0.6</v>
      </c>
      <c r="W39" s="678"/>
      <c r="X39" s="679"/>
    </row>
    <row r="40" spans="1:24" ht="51" x14ac:dyDescent="0.2">
      <c r="A40" s="824"/>
      <c r="B40" s="817" t="s">
        <v>52</v>
      </c>
      <c r="C40" s="248" t="s">
        <v>818</v>
      </c>
      <c r="D40" s="36" t="s">
        <v>11</v>
      </c>
      <c r="E40" s="37" t="s">
        <v>13</v>
      </c>
      <c r="F40" s="37" t="s">
        <v>439</v>
      </c>
      <c r="G40" s="223" t="s">
        <v>595</v>
      </c>
      <c r="H40" s="37" t="s">
        <v>595</v>
      </c>
      <c r="I40" s="29"/>
      <c r="J40" s="284"/>
      <c r="K40" s="332"/>
      <c r="L40" s="295"/>
      <c r="M40" s="295" t="s">
        <v>699</v>
      </c>
      <c r="N40" s="295"/>
      <c r="O40" s="289"/>
      <c r="P40" s="280" t="s">
        <v>594</v>
      </c>
      <c r="Q40" s="37">
        <f t="shared" si="0"/>
        <v>2</v>
      </c>
      <c r="R40" s="502">
        <f t="shared" si="1"/>
        <v>0.5</v>
      </c>
      <c r="S40" s="70"/>
      <c r="W40" s="684" t="s">
        <v>945</v>
      </c>
      <c r="X40" s="685" t="s">
        <v>946</v>
      </c>
    </row>
    <row r="41" spans="1:24" ht="51" x14ac:dyDescent="0.2">
      <c r="A41" s="824"/>
      <c r="B41" s="826"/>
      <c r="C41" s="249" t="s">
        <v>819</v>
      </c>
      <c r="D41" s="34" t="s">
        <v>11</v>
      </c>
      <c r="E41" s="29" t="s">
        <v>13</v>
      </c>
      <c r="F41" s="29" t="s">
        <v>507</v>
      </c>
      <c r="G41" s="221" t="s">
        <v>595</v>
      </c>
      <c r="H41" s="29" t="s">
        <v>593</v>
      </c>
      <c r="I41" s="29"/>
      <c r="J41" s="284"/>
      <c r="K41" s="338"/>
      <c r="L41" s="296" t="s">
        <v>699</v>
      </c>
      <c r="M41" s="296"/>
      <c r="N41" s="296"/>
      <c r="O41" s="289"/>
      <c r="P41" s="209" t="s">
        <v>593</v>
      </c>
      <c r="Q41" s="29">
        <f t="shared" si="0"/>
        <v>1</v>
      </c>
      <c r="R41" s="497">
        <f t="shared" si="1"/>
        <v>0.25</v>
      </c>
      <c r="S41" s="77"/>
      <c r="W41" s="648" t="s">
        <v>947</v>
      </c>
      <c r="X41" s="649" t="s">
        <v>948</v>
      </c>
    </row>
    <row r="42" spans="1:24" ht="38.25" x14ac:dyDescent="0.2">
      <c r="A42" s="824"/>
      <c r="B42" s="826"/>
      <c r="C42" s="249" t="s">
        <v>820</v>
      </c>
      <c r="D42" s="34">
        <v>2018</v>
      </c>
      <c r="E42" s="29" t="s">
        <v>13</v>
      </c>
      <c r="F42" s="29" t="s">
        <v>13</v>
      </c>
      <c r="G42" s="221"/>
      <c r="H42" s="29" t="s">
        <v>592</v>
      </c>
      <c r="I42" s="29" t="s">
        <v>700</v>
      </c>
      <c r="J42" s="284" t="s">
        <v>700</v>
      </c>
      <c r="K42" s="338"/>
      <c r="L42" s="296"/>
      <c r="M42" s="296"/>
      <c r="N42" s="296"/>
      <c r="O42" s="289"/>
      <c r="P42" s="209" t="s">
        <v>592</v>
      </c>
      <c r="Q42" s="29" t="str">
        <f t="shared" si="0"/>
        <v>No Valorable</v>
      </c>
      <c r="R42" s="497" t="str">
        <f t="shared" si="1"/>
        <v>No Valorable</v>
      </c>
      <c r="S42" s="77"/>
      <c r="W42" s="648"/>
      <c r="X42" s="649" t="s">
        <v>949</v>
      </c>
    </row>
    <row r="43" spans="1:24" ht="38.25" x14ac:dyDescent="0.2">
      <c r="A43" s="824"/>
      <c r="B43" s="826"/>
      <c r="C43" s="249" t="s">
        <v>636</v>
      </c>
      <c r="D43" s="34" t="s">
        <v>11</v>
      </c>
      <c r="E43" s="29" t="s">
        <v>13</v>
      </c>
      <c r="F43" s="29" t="s">
        <v>502</v>
      </c>
      <c r="G43" s="221" t="s">
        <v>595</v>
      </c>
      <c r="H43" s="29" t="s">
        <v>593</v>
      </c>
      <c r="I43" s="29"/>
      <c r="J43" s="284"/>
      <c r="K43" s="338"/>
      <c r="L43" s="296" t="s">
        <v>699</v>
      </c>
      <c r="M43" s="296"/>
      <c r="N43" s="296"/>
      <c r="O43" s="289"/>
      <c r="P43" s="209" t="s">
        <v>593</v>
      </c>
      <c r="Q43" s="29">
        <f t="shared" si="0"/>
        <v>1</v>
      </c>
      <c r="R43" s="497">
        <f t="shared" si="1"/>
        <v>0.25</v>
      </c>
      <c r="S43" s="6"/>
      <c r="W43" s="648" t="s">
        <v>950</v>
      </c>
      <c r="X43" s="649" t="s">
        <v>951</v>
      </c>
    </row>
    <row r="44" spans="1:24" ht="25.5" x14ac:dyDescent="0.2">
      <c r="A44" s="824"/>
      <c r="B44" s="826"/>
      <c r="C44" s="249" t="s">
        <v>68</v>
      </c>
      <c r="D44" s="13" t="s">
        <v>11</v>
      </c>
      <c r="E44" s="12" t="s">
        <v>28</v>
      </c>
      <c r="F44" s="29" t="s">
        <v>508</v>
      </c>
      <c r="G44" s="221" t="s">
        <v>593</v>
      </c>
      <c r="H44" s="29" t="s">
        <v>595</v>
      </c>
      <c r="I44" s="29"/>
      <c r="J44" s="284"/>
      <c r="K44" s="338"/>
      <c r="L44" s="296" t="s">
        <v>699</v>
      </c>
      <c r="M44" s="296"/>
      <c r="N44" s="296"/>
      <c r="O44" s="289"/>
      <c r="P44" s="209" t="s">
        <v>594</v>
      </c>
      <c r="Q44" s="29">
        <f t="shared" si="0"/>
        <v>1</v>
      </c>
      <c r="R44" s="497">
        <f t="shared" si="1"/>
        <v>0.25</v>
      </c>
      <c r="S44" s="77"/>
      <c r="W44" s="648" t="s">
        <v>952</v>
      </c>
      <c r="X44" s="649" t="s">
        <v>953</v>
      </c>
    </row>
    <row r="45" spans="1:24" ht="51" x14ac:dyDescent="0.2">
      <c r="A45" s="824"/>
      <c r="B45" s="826"/>
      <c r="C45" s="249" t="s">
        <v>67</v>
      </c>
      <c r="D45" s="13" t="s">
        <v>11</v>
      </c>
      <c r="E45" s="12" t="s">
        <v>28</v>
      </c>
      <c r="F45" s="29" t="s">
        <v>601</v>
      </c>
      <c r="G45" s="221" t="s">
        <v>595</v>
      </c>
      <c r="H45" s="29" t="s">
        <v>593</v>
      </c>
      <c r="I45" s="29"/>
      <c r="J45" s="284"/>
      <c r="K45" s="338"/>
      <c r="L45" s="296" t="s">
        <v>699</v>
      </c>
      <c r="M45" s="296"/>
      <c r="N45" s="296"/>
      <c r="O45" s="289"/>
      <c r="P45" s="209" t="s">
        <v>593</v>
      </c>
      <c r="Q45" s="29">
        <f t="shared" si="0"/>
        <v>1</v>
      </c>
      <c r="R45" s="497">
        <f t="shared" si="1"/>
        <v>0.25</v>
      </c>
      <c r="S45" s="6"/>
      <c r="W45" s="648" t="s">
        <v>954</v>
      </c>
      <c r="X45" s="649" t="s">
        <v>955</v>
      </c>
    </row>
    <row r="46" spans="1:24" ht="64.5" thickBot="1" x14ac:dyDescent="0.25">
      <c r="A46" s="824"/>
      <c r="B46" s="830"/>
      <c r="C46" s="250" t="s">
        <v>66</v>
      </c>
      <c r="D46" s="39" t="s">
        <v>11</v>
      </c>
      <c r="E46" s="40" t="s">
        <v>14</v>
      </c>
      <c r="F46" s="40" t="s">
        <v>509</v>
      </c>
      <c r="G46" s="222" t="s">
        <v>595</v>
      </c>
      <c r="H46" s="40" t="s">
        <v>595</v>
      </c>
      <c r="I46" s="40"/>
      <c r="J46" s="286"/>
      <c r="K46" s="333"/>
      <c r="L46" s="296"/>
      <c r="M46" s="297" t="s">
        <v>699</v>
      </c>
      <c r="N46" s="296"/>
      <c r="O46" s="298"/>
      <c r="P46" s="277" t="s">
        <v>594</v>
      </c>
      <c r="Q46" s="40">
        <f t="shared" si="0"/>
        <v>2</v>
      </c>
      <c r="R46" s="498">
        <f t="shared" si="1"/>
        <v>0.5</v>
      </c>
      <c r="S46" s="31"/>
      <c r="T46" s="306">
        <f>AVERAGE(Q40:Q46)</f>
        <v>1.3333333333333333</v>
      </c>
      <c r="U46" s="331">
        <f>AVERAGE(R40:R46)</f>
        <v>0.33333333333333331</v>
      </c>
      <c r="W46" s="686" t="s">
        <v>956</v>
      </c>
      <c r="X46" s="687" t="s">
        <v>957</v>
      </c>
    </row>
    <row r="47" spans="1:24" ht="165.75" x14ac:dyDescent="0.2">
      <c r="A47" s="824"/>
      <c r="B47" s="817" t="s">
        <v>51</v>
      </c>
      <c r="C47" s="251" t="s">
        <v>673</v>
      </c>
      <c r="D47" s="36" t="s">
        <v>11</v>
      </c>
      <c r="E47" s="37" t="s">
        <v>14</v>
      </c>
      <c r="F47" s="37" t="s">
        <v>637</v>
      </c>
      <c r="G47" s="223" t="s">
        <v>595</v>
      </c>
      <c r="H47" s="37" t="s">
        <v>593</v>
      </c>
      <c r="I47" s="29"/>
      <c r="J47" s="284"/>
      <c r="K47" s="332"/>
      <c r="L47" s="295" t="s">
        <v>699</v>
      </c>
      <c r="M47" s="295"/>
      <c r="N47" s="295"/>
      <c r="O47" s="289"/>
      <c r="P47" s="280" t="s">
        <v>593</v>
      </c>
      <c r="Q47" s="37">
        <f t="shared" si="0"/>
        <v>1</v>
      </c>
      <c r="R47" s="502">
        <f t="shared" si="1"/>
        <v>0.25</v>
      </c>
      <c r="S47" s="32"/>
      <c r="W47" s="680" t="s">
        <v>958</v>
      </c>
      <c r="X47" s="681" t="s">
        <v>959</v>
      </c>
    </row>
    <row r="48" spans="1:24" ht="114.75" x14ac:dyDescent="0.2">
      <c r="A48" s="824"/>
      <c r="B48" s="826"/>
      <c r="C48" s="249" t="s">
        <v>65</v>
      </c>
      <c r="D48" s="34" t="s">
        <v>11</v>
      </c>
      <c r="E48" s="29" t="s">
        <v>14</v>
      </c>
      <c r="F48" s="29" t="s">
        <v>638</v>
      </c>
      <c r="G48" s="221" t="s">
        <v>595</v>
      </c>
      <c r="H48" s="29" t="s">
        <v>595</v>
      </c>
      <c r="I48" s="29"/>
      <c r="J48" s="284"/>
      <c r="K48" s="338"/>
      <c r="L48" s="296"/>
      <c r="M48" s="296" t="s">
        <v>699</v>
      </c>
      <c r="N48" s="296"/>
      <c r="O48" s="289"/>
      <c r="P48" s="209" t="s">
        <v>594</v>
      </c>
      <c r="Q48" s="29">
        <f t="shared" si="0"/>
        <v>2</v>
      </c>
      <c r="R48" s="497">
        <f t="shared" si="1"/>
        <v>0.5</v>
      </c>
      <c r="S48" s="5"/>
      <c r="W48" s="688" t="s">
        <v>960</v>
      </c>
      <c r="X48" s="649" t="s">
        <v>961</v>
      </c>
    </row>
    <row r="49" spans="1:24" ht="25.5" x14ac:dyDescent="0.2">
      <c r="A49" s="824"/>
      <c r="B49" s="826"/>
      <c r="C49" s="237" t="s">
        <v>821</v>
      </c>
      <c r="D49" s="34" t="s">
        <v>20</v>
      </c>
      <c r="E49" s="29" t="s">
        <v>13</v>
      </c>
      <c r="F49" s="29" t="s">
        <v>13</v>
      </c>
      <c r="G49" s="221"/>
      <c r="H49" s="29" t="s">
        <v>595</v>
      </c>
      <c r="I49" s="29"/>
      <c r="J49" s="284"/>
      <c r="K49" s="338"/>
      <c r="L49" s="296"/>
      <c r="M49" s="296"/>
      <c r="N49" s="296" t="s">
        <v>699</v>
      </c>
      <c r="O49" s="289"/>
      <c r="P49" s="209" t="s">
        <v>594</v>
      </c>
      <c r="Q49" s="29">
        <f t="shared" si="0"/>
        <v>3</v>
      </c>
      <c r="R49" s="497">
        <f t="shared" si="1"/>
        <v>0.75</v>
      </c>
      <c r="S49" s="5"/>
      <c r="W49" s="648"/>
      <c r="X49" s="649" t="s">
        <v>962</v>
      </c>
    </row>
    <row r="50" spans="1:24" ht="38.25" x14ac:dyDescent="0.2">
      <c r="A50" s="824"/>
      <c r="B50" s="826"/>
      <c r="C50" s="237" t="s">
        <v>822</v>
      </c>
      <c r="D50" s="34" t="s">
        <v>20</v>
      </c>
      <c r="E50" s="29" t="s">
        <v>13</v>
      </c>
      <c r="F50" s="29" t="s">
        <v>13</v>
      </c>
      <c r="G50" s="221"/>
      <c r="H50" s="29" t="s">
        <v>595</v>
      </c>
      <c r="I50" s="29"/>
      <c r="J50" s="284"/>
      <c r="K50" s="338"/>
      <c r="L50" s="296"/>
      <c r="M50" s="296"/>
      <c r="N50" s="296" t="s">
        <v>699</v>
      </c>
      <c r="O50" s="289"/>
      <c r="P50" s="209" t="s">
        <v>594</v>
      </c>
      <c r="Q50" s="29">
        <f t="shared" si="0"/>
        <v>3</v>
      </c>
      <c r="R50" s="497">
        <f t="shared" si="1"/>
        <v>0.75</v>
      </c>
      <c r="S50" s="5"/>
      <c r="W50" s="648"/>
      <c r="X50" s="649" t="s">
        <v>963</v>
      </c>
    </row>
    <row r="51" spans="1:24" ht="25.5" x14ac:dyDescent="0.2">
      <c r="A51" s="824"/>
      <c r="B51" s="826"/>
      <c r="C51" s="249" t="s">
        <v>64</v>
      </c>
      <c r="D51" s="34" t="s">
        <v>11</v>
      </c>
      <c r="E51" s="29" t="s">
        <v>13</v>
      </c>
      <c r="F51" s="29" t="s">
        <v>510</v>
      </c>
      <c r="G51" s="221" t="s">
        <v>595</v>
      </c>
      <c r="H51" s="29" t="s">
        <v>595</v>
      </c>
      <c r="I51" s="29"/>
      <c r="J51" s="284"/>
      <c r="K51" s="338"/>
      <c r="L51" s="296"/>
      <c r="M51" s="296" t="s">
        <v>699</v>
      </c>
      <c r="N51" s="296"/>
      <c r="O51" s="289"/>
      <c r="P51" s="209" t="s">
        <v>594</v>
      </c>
      <c r="Q51" s="29">
        <f t="shared" si="0"/>
        <v>2</v>
      </c>
      <c r="R51" s="497">
        <f t="shared" si="1"/>
        <v>0.5</v>
      </c>
      <c r="S51" s="5"/>
      <c r="W51" s="648" t="s">
        <v>964</v>
      </c>
      <c r="X51" s="649" t="s">
        <v>964</v>
      </c>
    </row>
    <row r="52" spans="1:24" ht="51" x14ac:dyDescent="0.2">
      <c r="A52" s="824"/>
      <c r="B52" s="826"/>
      <c r="C52" s="249" t="s">
        <v>63</v>
      </c>
      <c r="D52" s="34" t="s">
        <v>11</v>
      </c>
      <c r="E52" s="29" t="s">
        <v>13</v>
      </c>
      <c r="F52" s="29" t="s">
        <v>13</v>
      </c>
      <c r="G52" s="221" t="s">
        <v>595</v>
      </c>
      <c r="H52" s="29" t="s">
        <v>593</v>
      </c>
      <c r="I52" s="29"/>
      <c r="J52" s="284"/>
      <c r="K52" s="338"/>
      <c r="L52" s="296" t="s">
        <v>699</v>
      </c>
      <c r="M52" s="296"/>
      <c r="N52" s="296"/>
      <c r="O52" s="289"/>
      <c r="P52" s="209" t="s">
        <v>593</v>
      </c>
      <c r="Q52" s="29">
        <f t="shared" si="0"/>
        <v>1</v>
      </c>
      <c r="R52" s="497">
        <f t="shared" si="1"/>
        <v>0.25</v>
      </c>
      <c r="S52" s="5"/>
      <c r="W52" s="648" t="s">
        <v>965</v>
      </c>
      <c r="X52" s="689" t="s">
        <v>966</v>
      </c>
    </row>
    <row r="53" spans="1:24" ht="114.75" x14ac:dyDescent="0.2">
      <c r="A53" s="824"/>
      <c r="B53" s="826"/>
      <c r="C53" s="249" t="s">
        <v>62</v>
      </c>
      <c r="D53" s="34" t="s">
        <v>11</v>
      </c>
      <c r="E53" s="29" t="s">
        <v>409</v>
      </c>
      <c r="F53" s="29" t="s">
        <v>639</v>
      </c>
      <c r="G53" s="221" t="s">
        <v>593</v>
      </c>
      <c r="H53" s="29" t="s">
        <v>593</v>
      </c>
      <c r="I53" s="29"/>
      <c r="J53" s="284"/>
      <c r="K53" s="338"/>
      <c r="L53" s="296" t="s">
        <v>699</v>
      </c>
      <c r="M53" s="296"/>
      <c r="N53" s="296"/>
      <c r="O53" s="289"/>
      <c r="P53" s="209" t="s">
        <v>593</v>
      </c>
      <c r="Q53" s="29">
        <f t="shared" si="0"/>
        <v>1</v>
      </c>
      <c r="R53" s="497">
        <f t="shared" si="1"/>
        <v>0.25</v>
      </c>
      <c r="S53" s="5"/>
      <c r="W53" s="648" t="s">
        <v>967</v>
      </c>
      <c r="X53" s="649" t="s">
        <v>968</v>
      </c>
    </row>
    <row r="54" spans="1:24" ht="89.25" x14ac:dyDescent="0.2">
      <c r="A54" s="824"/>
      <c r="B54" s="826"/>
      <c r="C54" s="249" t="s">
        <v>61</v>
      </c>
      <c r="D54" s="34" t="s">
        <v>11</v>
      </c>
      <c r="E54" s="29" t="s">
        <v>14</v>
      </c>
      <c r="F54" s="29" t="s">
        <v>511</v>
      </c>
      <c r="G54" s="221" t="s">
        <v>593</v>
      </c>
      <c r="H54" s="29" t="s">
        <v>593</v>
      </c>
      <c r="I54" s="29"/>
      <c r="J54" s="284"/>
      <c r="K54" s="338"/>
      <c r="L54" s="296" t="s">
        <v>699</v>
      </c>
      <c r="M54" s="296"/>
      <c r="N54" s="296"/>
      <c r="O54" s="289"/>
      <c r="P54" s="209" t="s">
        <v>593</v>
      </c>
      <c r="Q54" s="29">
        <f t="shared" si="0"/>
        <v>1</v>
      </c>
      <c r="R54" s="497">
        <f t="shared" si="1"/>
        <v>0.25</v>
      </c>
      <c r="S54" s="5"/>
      <c r="W54" s="688" t="s">
        <v>969</v>
      </c>
      <c r="X54" s="689" t="s">
        <v>970</v>
      </c>
    </row>
    <row r="55" spans="1:24" ht="38.25" x14ac:dyDescent="0.2">
      <c r="A55" s="824"/>
      <c r="B55" s="826"/>
      <c r="C55" s="249" t="s">
        <v>60</v>
      </c>
      <c r="D55" s="34" t="s">
        <v>11</v>
      </c>
      <c r="E55" s="29" t="s">
        <v>13</v>
      </c>
      <c r="F55" s="29" t="s">
        <v>13</v>
      </c>
      <c r="G55" s="221" t="s">
        <v>595</v>
      </c>
      <c r="H55" s="29" t="s">
        <v>593</v>
      </c>
      <c r="I55" s="29"/>
      <c r="J55" s="284"/>
      <c r="K55" s="338"/>
      <c r="L55" s="296" t="s">
        <v>699</v>
      </c>
      <c r="M55" s="296"/>
      <c r="N55" s="296"/>
      <c r="O55" s="289"/>
      <c r="P55" s="209" t="s">
        <v>593</v>
      </c>
      <c r="Q55" s="29">
        <f t="shared" si="0"/>
        <v>1</v>
      </c>
      <c r="R55" s="497">
        <f t="shared" si="1"/>
        <v>0.25</v>
      </c>
      <c r="S55" s="5"/>
      <c r="W55" s="688" t="s">
        <v>971</v>
      </c>
      <c r="X55" s="689" t="s">
        <v>971</v>
      </c>
    </row>
    <row r="56" spans="1:24" ht="76.5" x14ac:dyDescent="0.2">
      <c r="A56" s="824"/>
      <c r="B56" s="826"/>
      <c r="C56" s="249" t="s">
        <v>641</v>
      </c>
      <c r="D56" s="34" t="s">
        <v>11</v>
      </c>
      <c r="E56" s="29" t="s">
        <v>14</v>
      </c>
      <c r="F56" s="29" t="s">
        <v>640</v>
      </c>
      <c r="G56" s="221" t="s">
        <v>593</v>
      </c>
      <c r="H56" s="29" t="s">
        <v>595</v>
      </c>
      <c r="I56" s="29"/>
      <c r="J56" s="284"/>
      <c r="K56" s="338"/>
      <c r="L56" s="296" t="s">
        <v>699</v>
      </c>
      <c r="M56" s="296"/>
      <c r="N56" s="296"/>
      <c r="O56" s="289"/>
      <c r="P56" s="209" t="s">
        <v>594</v>
      </c>
      <c r="Q56" s="29">
        <f t="shared" si="0"/>
        <v>1</v>
      </c>
      <c r="R56" s="497">
        <f t="shared" si="1"/>
        <v>0.25</v>
      </c>
      <c r="S56" s="5"/>
      <c r="W56" s="648" t="s">
        <v>972</v>
      </c>
      <c r="X56" s="649" t="s">
        <v>973</v>
      </c>
    </row>
    <row r="57" spans="1:24" ht="39" thickBot="1" x14ac:dyDescent="0.25">
      <c r="A57" s="824"/>
      <c r="B57" s="830"/>
      <c r="C57" s="38" t="s">
        <v>59</v>
      </c>
      <c r="D57" s="39" t="s">
        <v>11</v>
      </c>
      <c r="E57" s="40" t="s">
        <v>14</v>
      </c>
      <c r="F57" s="29" t="s">
        <v>488</v>
      </c>
      <c r="G57" s="222" t="s">
        <v>702</v>
      </c>
      <c r="H57" s="40" t="s">
        <v>700</v>
      </c>
      <c r="I57" s="40" t="s">
        <v>700</v>
      </c>
      <c r="J57" s="286" t="s">
        <v>700</v>
      </c>
      <c r="K57" s="333"/>
      <c r="L57" s="296"/>
      <c r="M57" s="297"/>
      <c r="N57" s="296"/>
      <c r="O57" s="298"/>
      <c r="P57" s="277" t="s">
        <v>702</v>
      </c>
      <c r="Q57" s="40" t="str">
        <f t="shared" si="0"/>
        <v>No Valorable</v>
      </c>
      <c r="R57" s="498" t="str">
        <f t="shared" si="1"/>
        <v>No Valorable</v>
      </c>
      <c r="S57" s="18" t="s">
        <v>708</v>
      </c>
      <c r="T57" s="306">
        <f>AVERAGE(Q47:Q57)</f>
        <v>1.6</v>
      </c>
      <c r="U57" s="331">
        <f>AVERAGE(R47:R57)</f>
        <v>0.4</v>
      </c>
      <c r="W57" s="690" t="s">
        <v>974</v>
      </c>
      <c r="X57" s="691"/>
    </row>
    <row r="58" spans="1:24" ht="76.5" x14ac:dyDescent="0.2">
      <c r="A58" s="824"/>
      <c r="B58" s="850" t="s">
        <v>50</v>
      </c>
      <c r="C58" s="253" t="s">
        <v>184</v>
      </c>
      <c r="D58" s="36" t="s">
        <v>11</v>
      </c>
      <c r="E58" s="37" t="s">
        <v>28</v>
      </c>
      <c r="F58" s="125" t="s">
        <v>382</v>
      </c>
      <c r="G58" s="223" t="s">
        <v>595</v>
      </c>
      <c r="H58" s="37" t="s">
        <v>595</v>
      </c>
      <c r="I58" s="29"/>
      <c r="J58" s="284"/>
      <c r="K58" s="332"/>
      <c r="L58" s="295"/>
      <c r="M58" s="295" t="s">
        <v>699</v>
      </c>
      <c r="N58" s="295"/>
      <c r="O58" s="289"/>
      <c r="P58" s="280" t="s">
        <v>594</v>
      </c>
      <c r="Q58" s="37">
        <f t="shared" si="0"/>
        <v>2</v>
      </c>
      <c r="R58" s="502">
        <f t="shared" si="1"/>
        <v>0.5</v>
      </c>
      <c r="S58" s="32"/>
      <c r="W58" s="692" t="s">
        <v>975</v>
      </c>
      <c r="X58" s="693" t="s">
        <v>976</v>
      </c>
    </row>
    <row r="59" spans="1:24" s="8" customFormat="1" ht="25.5" x14ac:dyDescent="0.2">
      <c r="A59" s="824"/>
      <c r="B59" s="851"/>
      <c r="C59" s="33" t="s">
        <v>185</v>
      </c>
      <c r="D59" s="34" t="s">
        <v>20</v>
      </c>
      <c r="E59" s="29" t="s">
        <v>28</v>
      </c>
      <c r="F59" s="126" t="s">
        <v>383</v>
      </c>
      <c r="G59" s="221"/>
      <c r="H59" s="29" t="s">
        <v>595</v>
      </c>
      <c r="I59" s="29"/>
      <c r="J59" s="284"/>
      <c r="K59" s="338"/>
      <c r="L59" s="296"/>
      <c r="M59" s="296"/>
      <c r="N59" s="296" t="s">
        <v>699</v>
      </c>
      <c r="O59" s="289"/>
      <c r="P59" s="209" t="s">
        <v>594</v>
      </c>
      <c r="Q59" s="29">
        <f t="shared" si="0"/>
        <v>3</v>
      </c>
      <c r="R59" s="497">
        <f t="shared" si="1"/>
        <v>0.75</v>
      </c>
      <c r="S59" s="5"/>
      <c r="T59" s="487"/>
      <c r="U59" s="508"/>
      <c r="W59" s="676"/>
      <c r="X59" s="677"/>
    </row>
    <row r="60" spans="1:24" x14ac:dyDescent="0.2">
      <c r="A60" s="824"/>
      <c r="B60" s="851"/>
      <c r="C60" s="33" t="s">
        <v>186</v>
      </c>
      <c r="D60" s="34" t="s">
        <v>11</v>
      </c>
      <c r="E60" s="29" t="s">
        <v>28</v>
      </c>
      <c r="F60" s="126" t="s">
        <v>384</v>
      </c>
      <c r="G60" s="221" t="s">
        <v>595</v>
      </c>
      <c r="H60" s="29" t="s">
        <v>700</v>
      </c>
      <c r="I60" s="29" t="s">
        <v>700</v>
      </c>
      <c r="J60" s="284" t="s">
        <v>700</v>
      </c>
      <c r="K60" s="338"/>
      <c r="L60" s="296"/>
      <c r="M60" s="296"/>
      <c r="N60" s="296"/>
      <c r="O60" s="289" t="s">
        <v>699</v>
      </c>
      <c r="P60" s="209" t="s">
        <v>595</v>
      </c>
      <c r="Q60" s="29">
        <f t="shared" si="0"/>
        <v>4</v>
      </c>
      <c r="R60" s="497">
        <f t="shared" si="1"/>
        <v>1</v>
      </c>
      <c r="S60" s="5"/>
      <c r="W60" s="676" t="s">
        <v>977</v>
      </c>
      <c r="X60" s="677"/>
    </row>
    <row r="61" spans="1:24" ht="25.5" x14ac:dyDescent="0.2">
      <c r="A61" s="824"/>
      <c r="B61" s="851"/>
      <c r="C61" s="249" t="s">
        <v>187</v>
      </c>
      <c r="D61" s="34" t="s">
        <v>11</v>
      </c>
      <c r="E61" s="29" t="s">
        <v>28</v>
      </c>
      <c r="F61" s="126" t="s">
        <v>385</v>
      </c>
      <c r="G61" s="221" t="s">
        <v>593</v>
      </c>
      <c r="H61" s="29" t="s">
        <v>595</v>
      </c>
      <c r="I61" s="29"/>
      <c r="J61" s="284"/>
      <c r="K61" s="338"/>
      <c r="L61" s="296" t="s">
        <v>699</v>
      </c>
      <c r="M61" s="296"/>
      <c r="N61" s="296"/>
      <c r="O61" s="289"/>
      <c r="P61" s="209" t="s">
        <v>594</v>
      </c>
      <c r="Q61" s="29">
        <f t="shared" si="0"/>
        <v>1</v>
      </c>
      <c r="R61" s="497">
        <f t="shared" si="1"/>
        <v>0.25</v>
      </c>
      <c r="S61" s="5"/>
      <c r="W61" s="648" t="s">
        <v>978</v>
      </c>
      <c r="X61" s="649" t="s">
        <v>979</v>
      </c>
    </row>
    <row r="62" spans="1:24" ht="51.75" thickBot="1" x14ac:dyDescent="0.25">
      <c r="A62" s="825"/>
      <c r="B62" s="852"/>
      <c r="C62" s="38" t="s">
        <v>191</v>
      </c>
      <c r="D62" s="39" t="s">
        <v>11</v>
      </c>
      <c r="E62" s="40" t="s">
        <v>28</v>
      </c>
      <c r="F62" s="124" t="s">
        <v>642</v>
      </c>
      <c r="G62" s="222" t="s">
        <v>595</v>
      </c>
      <c r="H62" s="40" t="s">
        <v>593</v>
      </c>
      <c r="I62" s="40"/>
      <c r="J62" s="286"/>
      <c r="K62" s="303"/>
      <c r="L62" s="304" t="s">
        <v>699</v>
      </c>
      <c r="M62" s="304"/>
      <c r="N62" s="304"/>
      <c r="O62" s="305"/>
      <c r="P62" s="277" t="s">
        <v>593</v>
      </c>
      <c r="Q62" s="40">
        <f t="shared" si="0"/>
        <v>1</v>
      </c>
      <c r="R62" s="498">
        <f t="shared" si="1"/>
        <v>0.25</v>
      </c>
      <c r="S62" s="31"/>
      <c r="T62" s="306">
        <f>AVERAGE(Q58:Q62)</f>
        <v>2.2000000000000002</v>
      </c>
      <c r="U62" s="331">
        <f>AVERAGE(R58:R62)</f>
        <v>0.55000000000000004</v>
      </c>
      <c r="V62" s="331">
        <f>AVERAGE(U33:U62)</f>
        <v>0.41416666666666674</v>
      </c>
      <c r="W62" s="690" t="s">
        <v>980</v>
      </c>
      <c r="X62" s="691" t="s">
        <v>981</v>
      </c>
    </row>
    <row r="63" spans="1:24" ht="27.75" customHeight="1" thickBot="1" x14ac:dyDescent="0.25">
      <c r="G63" s="4"/>
      <c r="I63" s="3"/>
      <c r="J63" s="387">
        <f>SUM(K63:O63)</f>
        <v>50</v>
      </c>
      <c r="K63" s="11">
        <f>COUNTIF(K4:K62,"X")</f>
        <v>1</v>
      </c>
      <c r="L63" s="11">
        <f>COUNTIF(L4:L62,"X")</f>
        <v>31</v>
      </c>
      <c r="M63" s="11">
        <f>COUNTIF(M4:M62,"X")</f>
        <v>8</v>
      </c>
      <c r="N63" s="11">
        <f>COUNTIF(N4:N62,"X")</f>
        <v>5</v>
      </c>
      <c r="O63" s="11">
        <f>COUNTIF(O4:O62,"X")</f>
        <v>5</v>
      </c>
      <c r="Q63" s="387">
        <f>COUNTIF(Q4:Q62,"&gt;=0")</f>
        <v>50</v>
      </c>
      <c r="R63" s="387">
        <f>COUNTIF(R4:R62,"&gt;=0")</f>
        <v>50</v>
      </c>
      <c r="T63" s="476">
        <f>AVERAGE(T4:T62)</f>
        <v>1.5633333333333332</v>
      </c>
      <c r="V63" s="504">
        <f>AVERAGE(V4:V62)</f>
        <v>0.39572916666666669</v>
      </c>
    </row>
    <row r="65" spans="1:21" x14ac:dyDescent="0.2">
      <c r="K65" s="374">
        <f>K63/$J$63</f>
        <v>0.02</v>
      </c>
      <c r="L65" s="374">
        <f t="shared" ref="L65:O65" si="2">L63/$J$63</f>
        <v>0.62</v>
      </c>
      <c r="M65" s="374">
        <f t="shared" si="2"/>
        <v>0.16</v>
      </c>
      <c r="N65" s="374">
        <f t="shared" si="2"/>
        <v>0.1</v>
      </c>
      <c r="O65" s="374">
        <f t="shared" si="2"/>
        <v>0.1</v>
      </c>
    </row>
    <row r="66" spans="1:21" ht="13.5" thickBot="1" x14ac:dyDescent="0.25">
      <c r="K66" s="157" t="s">
        <v>727</v>
      </c>
      <c r="L66" s="157" t="s">
        <v>728</v>
      </c>
      <c r="M66" s="157" t="s">
        <v>729</v>
      </c>
      <c r="N66" s="157" t="s">
        <v>730</v>
      </c>
      <c r="O66" s="157" t="s">
        <v>731</v>
      </c>
    </row>
    <row r="68" spans="1:21" x14ac:dyDescent="0.2">
      <c r="A68" s="2" t="s">
        <v>591</v>
      </c>
    </row>
    <row r="69" spans="1:21" ht="13.5" thickBot="1" x14ac:dyDescent="0.25">
      <c r="A69" s="198" t="s">
        <v>592</v>
      </c>
    </row>
    <row r="70" spans="1:21" x14ac:dyDescent="0.2">
      <c r="A70" s="198" t="s">
        <v>593</v>
      </c>
      <c r="K70" s="318" t="s">
        <v>703</v>
      </c>
      <c r="L70" s="319"/>
      <c r="M70" s="319"/>
      <c r="N70" s="319"/>
      <c r="O70" s="320"/>
    </row>
    <row r="71" spans="1:21" ht="13.5" thickBot="1" x14ac:dyDescent="0.25">
      <c r="A71" s="198" t="s">
        <v>594</v>
      </c>
      <c r="K71" s="321">
        <v>0</v>
      </c>
      <c r="L71" s="322">
        <v>1</v>
      </c>
      <c r="M71" s="322">
        <v>2</v>
      </c>
      <c r="N71" s="322">
        <v>3</v>
      </c>
      <c r="O71" s="323">
        <v>4</v>
      </c>
    </row>
    <row r="72" spans="1:21" x14ac:dyDescent="0.2">
      <c r="A72" s="198"/>
      <c r="K72" s="478"/>
      <c r="L72" s="478"/>
      <c r="M72" s="478"/>
      <c r="N72" s="478"/>
      <c r="O72" s="478"/>
    </row>
    <row r="73" spans="1:21" x14ac:dyDescent="0.2">
      <c r="A73" s="198"/>
      <c r="K73" s="478"/>
      <c r="L73" s="478"/>
      <c r="M73" s="478"/>
      <c r="N73" s="478"/>
      <c r="O73" s="478"/>
    </row>
    <row r="74" spans="1:21" x14ac:dyDescent="0.2">
      <c r="A74" s="198" t="s">
        <v>595</v>
      </c>
      <c r="P74" s="477" t="s">
        <v>702</v>
      </c>
      <c r="R74" s="2">
        <f>COUNTIF($P$4:$P$62,"Se unifica en otra actuación")</f>
        <v>2</v>
      </c>
      <c r="S74" s="629">
        <f>R74/$R$79</f>
        <v>3.5714285714285712E-2</v>
      </c>
    </row>
    <row r="75" spans="1:21" x14ac:dyDescent="0.2">
      <c r="A75" s="288" t="s">
        <v>700</v>
      </c>
      <c r="B75" s="313"/>
      <c r="P75" s="477" t="s">
        <v>592</v>
      </c>
      <c r="R75" s="2">
        <f>COUNTIF($P$4:$P$62,"Desestimada")</f>
        <v>4</v>
      </c>
      <c r="S75" s="629">
        <f t="shared" ref="S75:S78" si="3">R75/$R$79</f>
        <v>7.1428571428571425E-2</v>
      </c>
    </row>
    <row r="76" spans="1:21" x14ac:dyDescent="0.2">
      <c r="A76" s="2" t="s">
        <v>702</v>
      </c>
      <c r="B76" s="313"/>
      <c r="P76" s="477" t="s">
        <v>593</v>
      </c>
      <c r="R76" s="2">
        <f>COUNTIF($P$4:$P$62,"Retrasada")</f>
        <v>29</v>
      </c>
      <c r="S76" s="629">
        <f t="shared" si="3"/>
        <v>0.5178571428571429</v>
      </c>
    </row>
    <row r="77" spans="1:21" x14ac:dyDescent="0.2">
      <c r="P77" s="477" t="s">
        <v>594</v>
      </c>
      <c r="R77" s="2">
        <f>COUNTIF($P$4:$P$62,"Avanza según planificación")</f>
        <v>16</v>
      </c>
      <c r="S77" s="629">
        <f t="shared" si="3"/>
        <v>0.2857142857142857</v>
      </c>
    </row>
    <row r="78" spans="1:21" x14ac:dyDescent="0.2">
      <c r="P78" s="477" t="s">
        <v>595</v>
      </c>
      <c r="R78" s="2">
        <f>COUNTIF($P$4:$P$62,"Finalizada")</f>
        <v>5</v>
      </c>
      <c r="S78" s="629">
        <f t="shared" si="3"/>
        <v>8.9285714285714288E-2</v>
      </c>
    </row>
    <row r="79" spans="1:21" x14ac:dyDescent="0.2">
      <c r="P79" s="384" t="s">
        <v>737</v>
      </c>
      <c r="R79" s="385">
        <f>SUM(R74:R78)</f>
        <v>56</v>
      </c>
      <c r="U79" s="386">
        <f>R79-R75-R74</f>
        <v>50</v>
      </c>
    </row>
    <row r="80" spans="1:21" ht="63.75" x14ac:dyDescent="0.2">
      <c r="A80" s="314"/>
      <c r="B80" s="313"/>
      <c r="U80" s="386" t="s">
        <v>739</v>
      </c>
    </row>
    <row r="81" spans="1:2" x14ac:dyDescent="0.2">
      <c r="A81" s="315"/>
      <c r="B81" s="313"/>
    </row>
    <row r="82" spans="1:2" x14ac:dyDescent="0.2">
      <c r="A82" s="315"/>
      <c r="B82" s="313"/>
    </row>
    <row r="83" spans="1:2" x14ac:dyDescent="0.2">
      <c r="A83" s="315"/>
      <c r="B83" s="313"/>
    </row>
    <row r="84" spans="1:2" x14ac:dyDescent="0.2">
      <c r="A84" s="315"/>
      <c r="B84" s="313"/>
    </row>
    <row r="94" spans="1:2" x14ac:dyDescent="0.2">
      <c r="A94" s="339"/>
      <c r="B94" s="339"/>
    </row>
    <row r="95" spans="1:2" x14ac:dyDescent="0.2">
      <c r="A95" s="339"/>
      <c r="B95" s="340"/>
    </row>
    <row r="96" spans="1:2" x14ac:dyDescent="0.2">
      <c r="A96" s="339"/>
      <c r="B96" s="340"/>
    </row>
    <row r="97" spans="1:2" x14ac:dyDescent="0.2">
      <c r="A97" s="339"/>
      <c r="B97" s="340"/>
    </row>
    <row r="98" spans="1:2" x14ac:dyDescent="0.2">
      <c r="A98" s="339"/>
      <c r="B98" s="340"/>
    </row>
    <row r="99" spans="1:2" x14ac:dyDescent="0.2">
      <c r="A99" s="339"/>
      <c r="B99" s="340"/>
    </row>
    <row r="100" spans="1:2" x14ac:dyDescent="0.2">
      <c r="A100" s="339"/>
      <c r="B100" s="340"/>
    </row>
    <row r="101" spans="1:2" x14ac:dyDescent="0.2">
      <c r="A101" s="339"/>
      <c r="B101" s="340"/>
    </row>
    <row r="102" spans="1:2" x14ac:dyDescent="0.2">
      <c r="A102" s="339"/>
      <c r="B102" s="340"/>
    </row>
    <row r="103" spans="1:2" x14ac:dyDescent="0.2">
      <c r="A103" s="339"/>
      <c r="B103" s="340"/>
    </row>
    <row r="104" spans="1:2" x14ac:dyDescent="0.2">
      <c r="A104" s="314"/>
      <c r="B104" s="340"/>
    </row>
  </sheetData>
  <mergeCells count="60">
    <mergeCell ref="R14:R15"/>
    <mergeCell ref="R20:R21"/>
    <mergeCell ref="R34:R35"/>
    <mergeCell ref="S20:S21"/>
    <mergeCell ref="G1:J2"/>
    <mergeCell ref="O14:O15"/>
    <mergeCell ref="P14:P15"/>
    <mergeCell ref="Q14:Q15"/>
    <mergeCell ref="S14:S15"/>
    <mergeCell ref="G20:G21"/>
    <mergeCell ref="H20:H21"/>
    <mergeCell ref="I20:I21"/>
    <mergeCell ref="J20:J21"/>
    <mergeCell ref="K20:K21"/>
    <mergeCell ref="L20:L21"/>
    <mergeCell ref="M20:M21"/>
    <mergeCell ref="B58:B62"/>
    <mergeCell ref="A30:A62"/>
    <mergeCell ref="B28:B29"/>
    <mergeCell ref="B30:B33"/>
    <mergeCell ref="B34:B39"/>
    <mergeCell ref="B40:B46"/>
    <mergeCell ref="B47:B57"/>
    <mergeCell ref="B26:B27"/>
    <mergeCell ref="A26:A29"/>
    <mergeCell ref="B14:B19"/>
    <mergeCell ref="B20:B25"/>
    <mergeCell ref="A20:A25"/>
    <mergeCell ref="A4:A19"/>
    <mergeCell ref="B4:B13"/>
    <mergeCell ref="D14:D15"/>
    <mergeCell ref="K14:K15"/>
    <mergeCell ref="L14:L15"/>
    <mergeCell ref="M14:M15"/>
    <mergeCell ref="N14:N15"/>
    <mergeCell ref="E14:E15"/>
    <mergeCell ref="F14:F15"/>
    <mergeCell ref="G14:G15"/>
    <mergeCell ref="H14:H15"/>
    <mergeCell ref="I14:I15"/>
    <mergeCell ref="N20:N21"/>
    <mergeCell ref="O20:O21"/>
    <mergeCell ref="P20:P21"/>
    <mergeCell ref="Q20:Q21"/>
    <mergeCell ref="J14:J15"/>
    <mergeCell ref="D34:D35"/>
    <mergeCell ref="E34:E35"/>
    <mergeCell ref="F34:F35"/>
    <mergeCell ref="G34:G35"/>
    <mergeCell ref="H34:H35"/>
    <mergeCell ref="I34:I35"/>
    <mergeCell ref="J34:J35"/>
    <mergeCell ref="K34:K35"/>
    <mergeCell ref="L34:L35"/>
    <mergeCell ref="M34:M35"/>
    <mergeCell ref="N34:N35"/>
    <mergeCell ref="O34:O35"/>
    <mergeCell ref="P34:P35"/>
    <mergeCell ref="Q34:Q35"/>
    <mergeCell ref="S34:S35"/>
  </mergeCells>
  <conditionalFormatting sqref="G64:J607">
    <cfRule type="containsText" dxfId="2308" priority="227" operator="containsText" text="Retrasada">
      <formula>NOT(ISERROR(SEARCH("Retrasada",G64)))</formula>
    </cfRule>
  </conditionalFormatting>
  <conditionalFormatting sqref="P40:Q62 P4 P5:Q14 P16:Q20 P36:Q37 P22:Q34">
    <cfRule type="containsText" dxfId="2307" priority="216" operator="containsText" text="Finalizada">
      <formula>NOT(ISERROR(SEARCH("Finalizada",P4)))</formula>
    </cfRule>
    <cfRule type="containsText" dxfId="2306" priority="221" operator="containsText" text="Avanza según planificación">
      <formula>NOT(ISERROR(SEARCH("Avanza según planificación",P4)))</formula>
    </cfRule>
    <cfRule type="containsText" dxfId="2305" priority="222" operator="containsText" text="Retrasada">
      <formula>NOT(ISERROR(SEARCH("Retrasada",P4)))</formula>
    </cfRule>
    <cfRule type="containsText" dxfId="2304" priority="223" operator="containsText" text="Desestimada">
      <formula>NOT(ISERROR(SEARCH("Desestimada",P4)))</formula>
    </cfRule>
  </conditionalFormatting>
  <conditionalFormatting sqref="Q5:Q14 Q40:Q62 Q16:Q20 Q22:Q34 Q36:Q37">
    <cfRule type="cellIs" dxfId="2303" priority="215" operator="equal">
      <formula>"No valorable"</formula>
    </cfRule>
  </conditionalFormatting>
  <conditionalFormatting sqref="P38:Q39">
    <cfRule type="containsText" dxfId="2302" priority="198" operator="containsText" text="Finalizada">
      <formula>NOT(ISERROR(SEARCH("Finalizada",P38)))</formula>
    </cfRule>
    <cfRule type="containsText" dxfId="2301" priority="199" operator="containsText" text="Avanza según planificación">
      <formula>NOT(ISERROR(SEARCH("Avanza según planificación",P38)))</formula>
    </cfRule>
    <cfRule type="containsText" dxfId="2300" priority="200" operator="containsText" text="Retrasada">
      <formula>NOT(ISERROR(SEARCH("Retrasada",P38)))</formula>
    </cfRule>
    <cfRule type="containsText" dxfId="2299" priority="201" operator="containsText" text="Desestimada">
      <formula>NOT(ISERROR(SEARCH("Desestimada",P38)))</formula>
    </cfRule>
  </conditionalFormatting>
  <conditionalFormatting sqref="Q38:Q39">
    <cfRule type="cellIs" dxfId="2298" priority="197" operator="equal">
      <formula>"No valorable"</formula>
    </cfRule>
  </conditionalFormatting>
  <conditionalFormatting sqref="G4:J5 G16:J18 G14:J14 G22:J24 G20:J20 G36:J38 G34:J34">
    <cfRule type="containsText" dxfId="2297" priority="193" operator="containsText" text="Avanza según planificación">
      <formula>NOT(ISERROR(SEARCH("Avanza según planificación",G4)))</formula>
    </cfRule>
    <cfRule type="containsText" dxfId="2296" priority="194" operator="containsText" text="Retrasada">
      <formula>NOT(ISERROR(SEARCH("Retrasada",G4)))</formula>
    </cfRule>
    <cfRule type="containsText" dxfId="2295" priority="195" operator="containsText" text="Finalizada">
      <formula>NOT(ISERROR(SEARCH("Finalizada",G4)))</formula>
    </cfRule>
  </conditionalFormatting>
  <conditionalFormatting sqref="G4:J5 G16:J18 G14:J14 G22:J24 G20:J20 G36:J38 G34:J34">
    <cfRule type="containsText" dxfId="2294" priority="196" operator="containsText" text="Desestimada">
      <formula>NOT(ISERROR(SEARCH("Desestimada",G4)))</formula>
    </cfRule>
  </conditionalFormatting>
  <conditionalFormatting sqref="K4:O5">
    <cfRule type="cellIs" dxfId="2293" priority="191" operator="equal">
      <formula>0</formula>
    </cfRule>
    <cfRule type="cellIs" dxfId="2292" priority="192" operator="equal">
      <formula>"X"</formula>
    </cfRule>
  </conditionalFormatting>
  <conditionalFormatting sqref="G13:J13">
    <cfRule type="containsText" dxfId="2291" priority="187" operator="containsText" text="Avanza según planificación">
      <formula>NOT(ISERROR(SEARCH("Avanza según planificación",G13)))</formula>
    </cfRule>
    <cfRule type="containsText" dxfId="2290" priority="188" operator="containsText" text="Retrasada">
      <formula>NOT(ISERROR(SEARCH("Retrasada",G13)))</formula>
    </cfRule>
    <cfRule type="containsText" dxfId="2289" priority="189" operator="containsText" text="Finalizada">
      <formula>NOT(ISERROR(SEARCH("Finalizada",G13)))</formula>
    </cfRule>
  </conditionalFormatting>
  <conditionalFormatting sqref="G13:J13">
    <cfRule type="containsText" dxfId="2288" priority="190" operator="containsText" text="Desestimada">
      <formula>NOT(ISERROR(SEARCH("Desestimada",G13)))</formula>
    </cfRule>
  </conditionalFormatting>
  <conditionalFormatting sqref="K13:O13">
    <cfRule type="cellIs" dxfId="2287" priority="185" operator="equal">
      <formula>0</formula>
    </cfRule>
    <cfRule type="cellIs" dxfId="2286" priority="186" operator="equal">
      <formula>"X"</formula>
    </cfRule>
  </conditionalFormatting>
  <conditionalFormatting sqref="G6:J12">
    <cfRule type="containsText" dxfId="2285" priority="181" operator="containsText" text="Avanza según planificación">
      <formula>NOT(ISERROR(SEARCH("Avanza según planificación",G6)))</formula>
    </cfRule>
    <cfRule type="containsText" dxfId="2284" priority="182" operator="containsText" text="Retrasada">
      <formula>NOT(ISERROR(SEARCH("Retrasada",G6)))</formula>
    </cfRule>
    <cfRule type="containsText" dxfId="2283" priority="183" operator="containsText" text="Finalizada">
      <formula>NOT(ISERROR(SEARCH("Finalizada",G6)))</formula>
    </cfRule>
  </conditionalFormatting>
  <conditionalFormatting sqref="G6:J12">
    <cfRule type="containsText" dxfId="2282" priority="184" operator="containsText" text="Desestimada">
      <formula>NOT(ISERROR(SEARCH("Desestimada",G6)))</formula>
    </cfRule>
  </conditionalFormatting>
  <conditionalFormatting sqref="K6:O12">
    <cfRule type="cellIs" dxfId="2281" priority="179" operator="equal">
      <formula>0</formula>
    </cfRule>
    <cfRule type="cellIs" dxfId="2280" priority="180" operator="equal">
      <formula>"X"</formula>
    </cfRule>
  </conditionalFormatting>
  <conditionalFormatting sqref="K14:N14">
    <cfRule type="cellIs" dxfId="2279" priority="173" operator="equal">
      <formula>0</formula>
    </cfRule>
    <cfRule type="cellIs" dxfId="2278" priority="174" operator="equal">
      <formula>"X"</formula>
    </cfRule>
  </conditionalFormatting>
  <conditionalFormatting sqref="K20:N20">
    <cfRule type="cellIs" dxfId="2277" priority="167" operator="equal">
      <formula>0</formula>
    </cfRule>
    <cfRule type="cellIs" dxfId="2276" priority="168" operator="equal">
      <formula>"X"</formula>
    </cfRule>
  </conditionalFormatting>
  <conditionalFormatting sqref="G26:J26">
    <cfRule type="containsText" dxfId="2275" priority="163" operator="containsText" text="Avanza según planificación">
      <formula>NOT(ISERROR(SEARCH("Avanza según planificación",G26)))</formula>
    </cfRule>
    <cfRule type="containsText" dxfId="2274" priority="164" operator="containsText" text="Retrasada">
      <formula>NOT(ISERROR(SEARCH("Retrasada",G26)))</formula>
    </cfRule>
    <cfRule type="containsText" dxfId="2273" priority="165" operator="containsText" text="Finalizada">
      <formula>NOT(ISERROR(SEARCH("Finalizada",G26)))</formula>
    </cfRule>
  </conditionalFormatting>
  <conditionalFormatting sqref="G26:J26">
    <cfRule type="containsText" dxfId="2272" priority="166" operator="containsText" text="Desestimada">
      <formula>NOT(ISERROR(SEARCH("Desestimada",G26)))</formula>
    </cfRule>
  </conditionalFormatting>
  <conditionalFormatting sqref="K26:O26">
    <cfRule type="cellIs" dxfId="2271" priority="161" operator="equal">
      <formula>0</formula>
    </cfRule>
    <cfRule type="cellIs" dxfId="2270" priority="162" operator="equal">
      <formula>"X"</formula>
    </cfRule>
  </conditionalFormatting>
  <conditionalFormatting sqref="G28:J28">
    <cfRule type="containsText" dxfId="2269" priority="157" operator="containsText" text="Avanza según planificación">
      <formula>NOT(ISERROR(SEARCH("Avanza según planificación",G28)))</formula>
    </cfRule>
    <cfRule type="containsText" dxfId="2268" priority="158" operator="containsText" text="Retrasada">
      <formula>NOT(ISERROR(SEARCH("Retrasada",G28)))</formula>
    </cfRule>
    <cfRule type="containsText" dxfId="2267" priority="159" operator="containsText" text="Finalizada">
      <formula>NOT(ISERROR(SEARCH("Finalizada",G28)))</formula>
    </cfRule>
  </conditionalFormatting>
  <conditionalFormatting sqref="G28:J28">
    <cfRule type="containsText" dxfId="2266" priority="160" operator="containsText" text="Desestimada">
      <formula>NOT(ISERROR(SEARCH("Desestimada",G28)))</formula>
    </cfRule>
  </conditionalFormatting>
  <conditionalFormatting sqref="K28:O28">
    <cfRule type="cellIs" dxfId="2265" priority="155" operator="equal">
      <formula>0</formula>
    </cfRule>
    <cfRule type="cellIs" dxfId="2264" priority="156" operator="equal">
      <formula>"X"</formula>
    </cfRule>
  </conditionalFormatting>
  <conditionalFormatting sqref="G30:J30">
    <cfRule type="containsText" dxfId="2263" priority="151" operator="containsText" text="Avanza según planificación">
      <formula>NOT(ISERROR(SEARCH("Avanza según planificación",G30)))</formula>
    </cfRule>
    <cfRule type="containsText" dxfId="2262" priority="152" operator="containsText" text="Retrasada">
      <formula>NOT(ISERROR(SEARCH("Retrasada",G30)))</formula>
    </cfRule>
    <cfRule type="containsText" dxfId="2261" priority="153" operator="containsText" text="Finalizada">
      <formula>NOT(ISERROR(SEARCH("Finalizada",G30)))</formula>
    </cfRule>
  </conditionalFormatting>
  <conditionalFormatting sqref="G30:J30">
    <cfRule type="containsText" dxfId="2260" priority="154" operator="containsText" text="Desestimada">
      <formula>NOT(ISERROR(SEARCH("Desestimada",G30)))</formula>
    </cfRule>
  </conditionalFormatting>
  <conditionalFormatting sqref="K30:O30">
    <cfRule type="cellIs" dxfId="2259" priority="149" operator="equal">
      <formula>0</formula>
    </cfRule>
    <cfRule type="cellIs" dxfId="2258" priority="150" operator="equal">
      <formula>"X"</formula>
    </cfRule>
  </conditionalFormatting>
  <conditionalFormatting sqref="K34:N34">
    <cfRule type="cellIs" dxfId="2257" priority="143" operator="equal">
      <formula>0</formula>
    </cfRule>
    <cfRule type="cellIs" dxfId="2256" priority="144" operator="equal">
      <formula>"X"</formula>
    </cfRule>
  </conditionalFormatting>
  <conditionalFormatting sqref="G40:J40">
    <cfRule type="containsText" dxfId="2255" priority="139" operator="containsText" text="Avanza según planificación">
      <formula>NOT(ISERROR(SEARCH("Avanza según planificación",G40)))</formula>
    </cfRule>
    <cfRule type="containsText" dxfId="2254" priority="140" operator="containsText" text="Retrasada">
      <formula>NOT(ISERROR(SEARCH("Retrasada",G40)))</formula>
    </cfRule>
    <cfRule type="containsText" dxfId="2253" priority="141" operator="containsText" text="Finalizada">
      <formula>NOT(ISERROR(SEARCH("Finalizada",G40)))</formula>
    </cfRule>
  </conditionalFormatting>
  <conditionalFormatting sqref="G40:J40">
    <cfRule type="containsText" dxfId="2252" priority="142" operator="containsText" text="Desestimada">
      <formula>NOT(ISERROR(SEARCH("Desestimada",G40)))</formula>
    </cfRule>
  </conditionalFormatting>
  <conditionalFormatting sqref="K40:O40">
    <cfRule type="cellIs" dxfId="2251" priority="137" operator="equal">
      <formula>0</formula>
    </cfRule>
    <cfRule type="cellIs" dxfId="2250" priority="138" operator="equal">
      <formula>"X"</formula>
    </cfRule>
  </conditionalFormatting>
  <conditionalFormatting sqref="G47:J47">
    <cfRule type="containsText" dxfId="2249" priority="133" operator="containsText" text="Avanza según planificación">
      <formula>NOT(ISERROR(SEARCH("Avanza según planificación",G47)))</formula>
    </cfRule>
    <cfRule type="containsText" dxfId="2248" priority="134" operator="containsText" text="Retrasada">
      <formula>NOT(ISERROR(SEARCH("Retrasada",G47)))</formula>
    </cfRule>
    <cfRule type="containsText" dxfId="2247" priority="135" operator="containsText" text="Finalizada">
      <formula>NOT(ISERROR(SEARCH("Finalizada",G47)))</formula>
    </cfRule>
  </conditionalFormatting>
  <conditionalFormatting sqref="G47:J47">
    <cfRule type="containsText" dxfId="2246" priority="136" operator="containsText" text="Desestimada">
      <formula>NOT(ISERROR(SEARCH("Desestimada",G47)))</formula>
    </cfRule>
  </conditionalFormatting>
  <conditionalFormatting sqref="K47:O47">
    <cfRule type="cellIs" dxfId="2245" priority="131" operator="equal">
      <formula>0</formula>
    </cfRule>
    <cfRule type="cellIs" dxfId="2244" priority="132" operator="equal">
      <formula>"X"</formula>
    </cfRule>
  </conditionalFormatting>
  <conditionalFormatting sqref="G58:J58">
    <cfRule type="containsText" dxfId="2243" priority="127" operator="containsText" text="Avanza según planificación">
      <formula>NOT(ISERROR(SEARCH("Avanza según planificación",G58)))</formula>
    </cfRule>
    <cfRule type="containsText" dxfId="2242" priority="128" operator="containsText" text="Retrasada">
      <formula>NOT(ISERROR(SEARCH("Retrasada",G58)))</formula>
    </cfRule>
    <cfRule type="containsText" dxfId="2241" priority="129" operator="containsText" text="Finalizada">
      <formula>NOT(ISERROR(SEARCH("Finalizada",G58)))</formula>
    </cfRule>
  </conditionalFormatting>
  <conditionalFormatting sqref="G58:J58">
    <cfRule type="containsText" dxfId="2240" priority="130" operator="containsText" text="Desestimada">
      <formula>NOT(ISERROR(SEARCH("Desestimada",G58)))</formula>
    </cfRule>
  </conditionalFormatting>
  <conditionalFormatting sqref="K58:O58">
    <cfRule type="cellIs" dxfId="2239" priority="125" operator="equal">
      <formula>0</formula>
    </cfRule>
    <cfRule type="cellIs" dxfId="2238" priority="126" operator="equal">
      <formula>"X"</formula>
    </cfRule>
  </conditionalFormatting>
  <conditionalFormatting sqref="G19:J19">
    <cfRule type="containsText" dxfId="2237" priority="121" operator="containsText" text="Avanza según planificación">
      <formula>NOT(ISERROR(SEARCH("Avanza según planificación",G19)))</formula>
    </cfRule>
    <cfRule type="containsText" dxfId="2236" priority="122" operator="containsText" text="Retrasada">
      <formula>NOT(ISERROR(SEARCH("Retrasada",G19)))</formula>
    </cfRule>
    <cfRule type="containsText" dxfId="2235" priority="123" operator="containsText" text="Finalizada">
      <formula>NOT(ISERROR(SEARCH("Finalizada",G19)))</formula>
    </cfRule>
  </conditionalFormatting>
  <conditionalFormatting sqref="G19:J19">
    <cfRule type="containsText" dxfId="2234" priority="124" operator="containsText" text="Desestimada">
      <formula>NOT(ISERROR(SEARCH("Desestimada",G19)))</formula>
    </cfRule>
  </conditionalFormatting>
  <conditionalFormatting sqref="K19:O19">
    <cfRule type="cellIs" dxfId="2233" priority="119" operator="equal">
      <formula>0</formula>
    </cfRule>
    <cfRule type="cellIs" dxfId="2232" priority="120" operator="equal">
      <formula>"X"</formula>
    </cfRule>
  </conditionalFormatting>
  <conditionalFormatting sqref="G25:J25">
    <cfRule type="containsText" dxfId="2231" priority="115" operator="containsText" text="Avanza según planificación">
      <formula>NOT(ISERROR(SEARCH("Avanza según planificación",G25)))</formula>
    </cfRule>
    <cfRule type="containsText" dxfId="2230" priority="116" operator="containsText" text="Retrasada">
      <formula>NOT(ISERROR(SEARCH("Retrasada",G25)))</formula>
    </cfRule>
    <cfRule type="containsText" dxfId="2229" priority="117" operator="containsText" text="Finalizada">
      <formula>NOT(ISERROR(SEARCH("Finalizada",G25)))</formula>
    </cfRule>
  </conditionalFormatting>
  <conditionalFormatting sqref="G25:J25">
    <cfRule type="containsText" dxfId="2228" priority="118" operator="containsText" text="Desestimada">
      <formula>NOT(ISERROR(SEARCH("Desestimada",G25)))</formula>
    </cfRule>
  </conditionalFormatting>
  <conditionalFormatting sqref="K25:O25">
    <cfRule type="cellIs" dxfId="2227" priority="113" operator="equal">
      <formula>0</formula>
    </cfRule>
    <cfRule type="cellIs" dxfId="2226" priority="114" operator="equal">
      <formula>"X"</formula>
    </cfRule>
  </conditionalFormatting>
  <conditionalFormatting sqref="G27:J27">
    <cfRule type="containsText" dxfId="2225" priority="109" operator="containsText" text="Avanza según planificación">
      <formula>NOT(ISERROR(SEARCH("Avanza según planificación",G27)))</formula>
    </cfRule>
    <cfRule type="containsText" dxfId="2224" priority="110" operator="containsText" text="Retrasada">
      <formula>NOT(ISERROR(SEARCH("Retrasada",G27)))</formula>
    </cfRule>
    <cfRule type="containsText" dxfId="2223" priority="111" operator="containsText" text="Finalizada">
      <formula>NOT(ISERROR(SEARCH("Finalizada",G27)))</formula>
    </cfRule>
  </conditionalFormatting>
  <conditionalFormatting sqref="G27:J27">
    <cfRule type="containsText" dxfId="2222" priority="112" operator="containsText" text="Desestimada">
      <formula>NOT(ISERROR(SEARCH("Desestimada",G27)))</formula>
    </cfRule>
  </conditionalFormatting>
  <conditionalFormatting sqref="K27:O27">
    <cfRule type="cellIs" dxfId="2221" priority="107" operator="equal">
      <formula>0</formula>
    </cfRule>
    <cfRule type="cellIs" dxfId="2220" priority="108" operator="equal">
      <formula>"X"</formula>
    </cfRule>
  </conditionalFormatting>
  <conditionalFormatting sqref="G29:J29">
    <cfRule type="containsText" dxfId="2219" priority="103" operator="containsText" text="Avanza según planificación">
      <formula>NOT(ISERROR(SEARCH("Avanza según planificación",G29)))</formula>
    </cfRule>
    <cfRule type="containsText" dxfId="2218" priority="104" operator="containsText" text="Retrasada">
      <formula>NOT(ISERROR(SEARCH("Retrasada",G29)))</formula>
    </cfRule>
    <cfRule type="containsText" dxfId="2217" priority="105" operator="containsText" text="Finalizada">
      <formula>NOT(ISERROR(SEARCH("Finalizada",G29)))</formula>
    </cfRule>
  </conditionalFormatting>
  <conditionalFormatting sqref="G29:J29">
    <cfRule type="containsText" dxfId="2216" priority="106" operator="containsText" text="Desestimada">
      <formula>NOT(ISERROR(SEARCH("Desestimada",G29)))</formula>
    </cfRule>
  </conditionalFormatting>
  <conditionalFormatting sqref="K29:O29">
    <cfRule type="cellIs" dxfId="2215" priority="101" operator="equal">
      <formula>0</formula>
    </cfRule>
    <cfRule type="cellIs" dxfId="2214" priority="102" operator="equal">
      <formula>"X"</formula>
    </cfRule>
  </conditionalFormatting>
  <conditionalFormatting sqref="G33:J33">
    <cfRule type="containsText" dxfId="2213" priority="97" operator="containsText" text="Avanza según planificación">
      <formula>NOT(ISERROR(SEARCH("Avanza según planificación",G33)))</formula>
    </cfRule>
    <cfRule type="containsText" dxfId="2212" priority="98" operator="containsText" text="Retrasada">
      <formula>NOT(ISERROR(SEARCH("Retrasada",G33)))</formula>
    </cfRule>
    <cfRule type="containsText" dxfId="2211" priority="99" operator="containsText" text="Finalizada">
      <formula>NOT(ISERROR(SEARCH("Finalizada",G33)))</formula>
    </cfRule>
  </conditionalFormatting>
  <conditionalFormatting sqref="G33:J33">
    <cfRule type="containsText" dxfId="2210" priority="100" operator="containsText" text="Desestimada">
      <formula>NOT(ISERROR(SEARCH("Desestimada",G33)))</formula>
    </cfRule>
  </conditionalFormatting>
  <conditionalFormatting sqref="K33:O33">
    <cfRule type="cellIs" dxfId="2209" priority="95" operator="equal">
      <formula>0</formula>
    </cfRule>
    <cfRule type="cellIs" dxfId="2208" priority="96" operator="equal">
      <formula>"X"</formula>
    </cfRule>
  </conditionalFormatting>
  <conditionalFormatting sqref="G39:J39">
    <cfRule type="containsText" dxfId="2207" priority="91" operator="containsText" text="Avanza según planificación">
      <formula>NOT(ISERROR(SEARCH("Avanza según planificación",G39)))</formula>
    </cfRule>
    <cfRule type="containsText" dxfId="2206" priority="92" operator="containsText" text="Retrasada">
      <formula>NOT(ISERROR(SEARCH("Retrasada",G39)))</formula>
    </cfRule>
    <cfRule type="containsText" dxfId="2205" priority="93" operator="containsText" text="Finalizada">
      <formula>NOT(ISERROR(SEARCH("Finalizada",G39)))</formula>
    </cfRule>
  </conditionalFormatting>
  <conditionalFormatting sqref="G39:J39">
    <cfRule type="containsText" dxfId="2204" priority="94" operator="containsText" text="Desestimada">
      <formula>NOT(ISERROR(SEARCH("Desestimada",G39)))</formula>
    </cfRule>
  </conditionalFormatting>
  <conditionalFormatting sqref="K39:O39">
    <cfRule type="cellIs" dxfId="2203" priority="89" operator="equal">
      <formula>0</formula>
    </cfRule>
    <cfRule type="cellIs" dxfId="2202" priority="90" operator="equal">
      <formula>"X"</formula>
    </cfRule>
  </conditionalFormatting>
  <conditionalFormatting sqref="G46:J46">
    <cfRule type="containsText" dxfId="2201" priority="85" operator="containsText" text="Avanza según planificación">
      <formula>NOT(ISERROR(SEARCH("Avanza según planificación",G46)))</formula>
    </cfRule>
    <cfRule type="containsText" dxfId="2200" priority="86" operator="containsText" text="Retrasada">
      <formula>NOT(ISERROR(SEARCH("Retrasada",G46)))</formula>
    </cfRule>
    <cfRule type="containsText" dxfId="2199" priority="87" operator="containsText" text="Finalizada">
      <formula>NOT(ISERROR(SEARCH("Finalizada",G46)))</formula>
    </cfRule>
  </conditionalFormatting>
  <conditionalFormatting sqref="G46:J46">
    <cfRule type="containsText" dxfId="2198" priority="88" operator="containsText" text="Desestimada">
      <formula>NOT(ISERROR(SEARCH("Desestimada",G46)))</formula>
    </cfRule>
  </conditionalFormatting>
  <conditionalFormatting sqref="K46:O46">
    <cfRule type="cellIs" dxfId="2197" priority="83" operator="equal">
      <formula>0</formula>
    </cfRule>
    <cfRule type="cellIs" dxfId="2196" priority="84" operator="equal">
      <formula>"X"</formula>
    </cfRule>
  </conditionalFormatting>
  <conditionalFormatting sqref="G57:J57">
    <cfRule type="containsText" dxfId="2195" priority="79" operator="containsText" text="Avanza según planificación">
      <formula>NOT(ISERROR(SEARCH("Avanza según planificación",G57)))</formula>
    </cfRule>
    <cfRule type="containsText" dxfId="2194" priority="80" operator="containsText" text="Retrasada">
      <formula>NOT(ISERROR(SEARCH("Retrasada",G57)))</formula>
    </cfRule>
    <cfRule type="containsText" dxfId="2193" priority="81" operator="containsText" text="Finalizada">
      <formula>NOT(ISERROR(SEARCH("Finalizada",G57)))</formula>
    </cfRule>
  </conditionalFormatting>
  <conditionalFormatting sqref="G57:J57">
    <cfRule type="containsText" dxfId="2192" priority="82" operator="containsText" text="Desestimada">
      <formula>NOT(ISERROR(SEARCH("Desestimada",G57)))</formula>
    </cfRule>
  </conditionalFormatting>
  <conditionalFormatting sqref="K57:O57">
    <cfRule type="cellIs" dxfId="2191" priority="77" operator="equal">
      <formula>0</formula>
    </cfRule>
    <cfRule type="cellIs" dxfId="2190" priority="78" operator="equal">
      <formula>"X"</formula>
    </cfRule>
  </conditionalFormatting>
  <conditionalFormatting sqref="K16:O18 O14">
    <cfRule type="cellIs" dxfId="2189" priority="65" operator="equal">
      <formula>0</formula>
    </cfRule>
    <cfRule type="cellIs" dxfId="2188" priority="66" operator="equal">
      <formula>"X"</formula>
    </cfRule>
  </conditionalFormatting>
  <conditionalFormatting sqref="K22:O24 O20">
    <cfRule type="cellIs" dxfId="2187" priority="59" operator="equal">
      <formula>0</formula>
    </cfRule>
    <cfRule type="cellIs" dxfId="2186" priority="60" operator="equal">
      <formula>"X"</formula>
    </cfRule>
  </conditionalFormatting>
  <conditionalFormatting sqref="G31:J32">
    <cfRule type="containsText" dxfId="2185" priority="55" operator="containsText" text="Avanza según planificación">
      <formula>NOT(ISERROR(SEARCH("Avanza según planificación",G31)))</formula>
    </cfRule>
    <cfRule type="containsText" dxfId="2184" priority="56" operator="containsText" text="Retrasada">
      <formula>NOT(ISERROR(SEARCH("Retrasada",G31)))</formula>
    </cfRule>
    <cfRule type="containsText" dxfId="2183" priority="57" operator="containsText" text="Finalizada">
      <formula>NOT(ISERROR(SEARCH("Finalizada",G31)))</formula>
    </cfRule>
  </conditionalFormatting>
  <conditionalFormatting sqref="G31:J32">
    <cfRule type="containsText" dxfId="2182" priority="58" operator="containsText" text="Desestimada">
      <formula>NOT(ISERROR(SEARCH("Desestimada",G31)))</formula>
    </cfRule>
  </conditionalFormatting>
  <conditionalFormatting sqref="K31:O32">
    <cfRule type="cellIs" dxfId="2181" priority="53" operator="equal">
      <formula>0</formula>
    </cfRule>
    <cfRule type="cellIs" dxfId="2180" priority="54" operator="equal">
      <formula>"X"</formula>
    </cfRule>
  </conditionalFormatting>
  <conditionalFormatting sqref="K36:O38 O34">
    <cfRule type="cellIs" dxfId="2179" priority="47" operator="equal">
      <formula>0</formula>
    </cfRule>
    <cfRule type="cellIs" dxfId="2178" priority="48" operator="equal">
      <formula>"X"</formula>
    </cfRule>
  </conditionalFormatting>
  <conditionalFormatting sqref="G41:J45">
    <cfRule type="containsText" dxfId="2177" priority="43" operator="containsText" text="Avanza según planificación">
      <formula>NOT(ISERROR(SEARCH("Avanza según planificación",G41)))</formula>
    </cfRule>
    <cfRule type="containsText" dxfId="2176" priority="44" operator="containsText" text="Retrasada">
      <formula>NOT(ISERROR(SEARCH("Retrasada",G41)))</formula>
    </cfRule>
    <cfRule type="containsText" dxfId="2175" priority="45" operator="containsText" text="Finalizada">
      <formula>NOT(ISERROR(SEARCH("Finalizada",G41)))</formula>
    </cfRule>
  </conditionalFormatting>
  <conditionalFormatting sqref="G41:J45">
    <cfRule type="containsText" dxfId="2174" priority="46" operator="containsText" text="Desestimada">
      <formula>NOT(ISERROR(SEARCH("Desestimada",G41)))</formula>
    </cfRule>
  </conditionalFormatting>
  <conditionalFormatting sqref="K41:O45">
    <cfRule type="cellIs" dxfId="2173" priority="41" operator="equal">
      <formula>0</formula>
    </cfRule>
    <cfRule type="cellIs" dxfId="2172" priority="42" operator="equal">
      <formula>"X"</formula>
    </cfRule>
  </conditionalFormatting>
  <conditionalFormatting sqref="G48:J56">
    <cfRule type="containsText" dxfId="2171" priority="37" operator="containsText" text="Avanza según planificación">
      <formula>NOT(ISERROR(SEARCH("Avanza según planificación",G48)))</formula>
    </cfRule>
    <cfRule type="containsText" dxfId="2170" priority="38" operator="containsText" text="Retrasada">
      <formula>NOT(ISERROR(SEARCH("Retrasada",G48)))</formula>
    </cfRule>
    <cfRule type="containsText" dxfId="2169" priority="39" operator="containsText" text="Finalizada">
      <formula>NOT(ISERROR(SEARCH("Finalizada",G48)))</formula>
    </cfRule>
  </conditionalFormatting>
  <conditionalFormatting sqref="G48:J56">
    <cfRule type="containsText" dxfId="2168" priority="40" operator="containsText" text="Desestimada">
      <formula>NOT(ISERROR(SEARCH("Desestimada",G48)))</formula>
    </cfRule>
  </conditionalFormatting>
  <conditionalFormatting sqref="K48:O56">
    <cfRule type="cellIs" dxfId="2167" priority="35" operator="equal">
      <formula>0</formula>
    </cfRule>
    <cfRule type="cellIs" dxfId="2166" priority="36" operator="equal">
      <formula>"X"</formula>
    </cfRule>
  </conditionalFormatting>
  <conditionalFormatting sqref="G59:J61">
    <cfRule type="containsText" dxfId="2165" priority="31" operator="containsText" text="Avanza según planificación">
      <formula>NOT(ISERROR(SEARCH("Avanza según planificación",G59)))</formula>
    </cfRule>
    <cfRule type="containsText" dxfId="2164" priority="32" operator="containsText" text="Retrasada">
      <formula>NOT(ISERROR(SEARCH("Retrasada",G59)))</formula>
    </cfRule>
    <cfRule type="containsText" dxfId="2163" priority="33" operator="containsText" text="Finalizada">
      <formula>NOT(ISERROR(SEARCH("Finalizada",G59)))</formula>
    </cfRule>
  </conditionalFormatting>
  <conditionalFormatting sqref="G59:J61">
    <cfRule type="containsText" dxfId="2162" priority="34" operator="containsText" text="Desestimada">
      <formula>NOT(ISERROR(SEARCH("Desestimada",G59)))</formula>
    </cfRule>
  </conditionalFormatting>
  <conditionalFormatting sqref="K59:O61">
    <cfRule type="cellIs" dxfId="2161" priority="29" operator="equal">
      <formula>0</formula>
    </cfRule>
    <cfRule type="cellIs" dxfId="2160" priority="30" operator="equal">
      <formula>"X"</formula>
    </cfRule>
  </conditionalFormatting>
  <conditionalFormatting sqref="G62:J62">
    <cfRule type="containsText" dxfId="2159" priority="25" operator="containsText" text="Finalizada">
      <formula>NOT(ISERROR(SEARCH("Finalizada",G62)))</formula>
    </cfRule>
    <cfRule type="containsText" dxfId="2158" priority="26" operator="containsText" text="Avanza según planificación">
      <formula>NOT(ISERROR(SEARCH("Avanza según planificación",G62)))</formula>
    </cfRule>
    <cfRule type="containsText" dxfId="2157" priority="28" operator="containsText" text="Desestimada">
      <formula>NOT(ISERROR(SEARCH("Desestimada",G62)))</formula>
    </cfRule>
  </conditionalFormatting>
  <conditionalFormatting sqref="G62:J62">
    <cfRule type="containsText" dxfId="2156" priority="27" operator="containsText" text="Retrasada">
      <formula>NOT(ISERROR(SEARCH("Retrasada",G62)))</formula>
    </cfRule>
  </conditionalFormatting>
  <conditionalFormatting sqref="K62:O62">
    <cfRule type="cellIs" dxfId="2155" priority="23" operator="equal">
      <formula>0</formula>
    </cfRule>
    <cfRule type="cellIs" dxfId="2154" priority="24" operator="equal">
      <formula>"X"</formula>
    </cfRule>
  </conditionalFormatting>
  <conditionalFormatting sqref="Q4">
    <cfRule type="containsText" dxfId="2153" priority="19" operator="containsText" text="Finalizada">
      <formula>NOT(ISERROR(SEARCH("Finalizada",Q4)))</formula>
    </cfRule>
    <cfRule type="containsText" dxfId="2152" priority="20" operator="containsText" text="Avanza según planificación">
      <formula>NOT(ISERROR(SEARCH("Avanza según planificación",Q4)))</formula>
    </cfRule>
    <cfRule type="containsText" dxfId="2151" priority="21" operator="containsText" text="Retrasada">
      <formula>NOT(ISERROR(SEARCH("Retrasada",Q4)))</formula>
    </cfRule>
    <cfRule type="containsText" dxfId="2150" priority="22" operator="containsText" text="Desestimada">
      <formula>NOT(ISERROR(SEARCH("Desestimada",Q4)))</formula>
    </cfRule>
  </conditionalFormatting>
  <conditionalFormatting sqref="Q4">
    <cfRule type="cellIs" dxfId="2149" priority="18" operator="equal">
      <formula>"No valorable"</formula>
    </cfRule>
  </conditionalFormatting>
  <conditionalFormatting sqref="R40:R62 R5:R14 R16:R20 R36:R37 R22:R34">
    <cfRule type="containsText" dxfId="2148" priority="12" operator="containsText" text="Finalizada">
      <formula>NOT(ISERROR(SEARCH("Finalizada",R5)))</formula>
    </cfRule>
    <cfRule type="containsText" dxfId="2147" priority="13" operator="containsText" text="Avanza según planificación">
      <formula>NOT(ISERROR(SEARCH("Avanza según planificación",R5)))</formula>
    </cfRule>
    <cfRule type="containsText" dxfId="2146" priority="14" operator="containsText" text="Retrasada">
      <formula>NOT(ISERROR(SEARCH("Retrasada",R5)))</formula>
    </cfRule>
    <cfRule type="containsText" dxfId="2145" priority="15" operator="containsText" text="Desestimada">
      <formula>NOT(ISERROR(SEARCH("Desestimada",R5)))</formula>
    </cfRule>
  </conditionalFormatting>
  <conditionalFormatting sqref="R5:R14 R40:R62 R16:R20 R22:R34 R36:R37">
    <cfRule type="cellIs" dxfId="2144" priority="11" operator="equal">
      <formula>"No valorable"</formula>
    </cfRule>
  </conditionalFormatting>
  <conditionalFormatting sqref="R38:R39">
    <cfRule type="containsText" dxfId="2143" priority="7" operator="containsText" text="Finalizada">
      <formula>NOT(ISERROR(SEARCH("Finalizada",R38)))</formula>
    </cfRule>
    <cfRule type="containsText" dxfId="2142" priority="8" operator="containsText" text="Avanza según planificación">
      <formula>NOT(ISERROR(SEARCH("Avanza según planificación",R38)))</formula>
    </cfRule>
    <cfRule type="containsText" dxfId="2141" priority="9" operator="containsText" text="Retrasada">
      <formula>NOT(ISERROR(SEARCH("Retrasada",R38)))</formula>
    </cfRule>
    <cfRule type="containsText" dxfId="2140" priority="10" operator="containsText" text="Desestimada">
      <formula>NOT(ISERROR(SEARCH("Desestimada",R38)))</formula>
    </cfRule>
  </conditionalFormatting>
  <conditionalFormatting sqref="R38:R39">
    <cfRule type="cellIs" dxfId="2139" priority="6" operator="equal">
      <formula>"No valorable"</formula>
    </cfRule>
  </conditionalFormatting>
  <conditionalFormatting sqref="R4">
    <cfRule type="containsText" dxfId="2138" priority="2" operator="containsText" text="Finalizada">
      <formula>NOT(ISERROR(SEARCH("Finalizada",R4)))</formula>
    </cfRule>
    <cfRule type="containsText" dxfId="2137" priority="3" operator="containsText" text="Avanza según planificación">
      <formula>NOT(ISERROR(SEARCH("Avanza según planificación",R4)))</formula>
    </cfRule>
    <cfRule type="containsText" dxfId="2136" priority="4" operator="containsText" text="Retrasada">
      <formula>NOT(ISERROR(SEARCH("Retrasada",R4)))</formula>
    </cfRule>
    <cfRule type="containsText" dxfId="2135" priority="5" operator="containsText" text="Desestimada">
      <formula>NOT(ISERROR(SEARCH("Desestimada",R4)))</formula>
    </cfRule>
  </conditionalFormatting>
  <conditionalFormatting sqref="R4">
    <cfRule type="cellIs" dxfId="2134" priority="1" operator="equal">
      <formula>"No valorable"</formula>
    </cfRule>
  </conditionalFormatting>
  <dataValidations count="3">
    <dataValidation type="list" allowBlank="1" showInputMessage="1" showErrorMessage="1" sqref="H4:J14 H16:J20 H22:J34 H36:J62">
      <formula1>Estado</formula1>
    </dataValidation>
    <dataValidation type="list" showInputMessage="1" showErrorMessage="1" sqref="G4:G14 P4:P14 G16:G20 P16:P20 G36:G62 G22:G34 P22:P34 P36:P62">
      <formula1>Estado</formula1>
    </dataValidation>
    <dataValidation showInputMessage="1" showErrorMessage="1" sqref="Q1:R14 Q16:R20 Q22:R34 Q36:R73 R79 Q80:R1048576"/>
  </dataValidations>
  <pageMargins left="0.39370078740157483" right="0.39370078740157483" top="0.39370078740157483" bottom="0.39370078740157483" header="0.31496062992125984" footer="0.31496062992125984"/>
  <pageSetup paperSize="8" scale="58"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115"/>
  <sheetViews>
    <sheetView topLeftCell="B1" zoomScaleNormal="100" workbookViewId="0">
      <pane ySplit="3" topLeftCell="A4" activePane="bottomLeft" state="frozen"/>
      <selection activeCell="C53" sqref="C53"/>
      <selection pane="bottomLeft" activeCell="C5" sqref="C5"/>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15" width="12.7109375" style="2" customWidth="1"/>
    <col min="16" max="16" width="14.7109375" style="2" customWidth="1"/>
    <col min="17" max="17" width="9.7109375" style="2" hidden="1" customWidth="1"/>
    <col min="18" max="18" width="9.7109375" style="374" customWidth="1"/>
    <col min="19" max="19" width="27.85546875" style="2" customWidth="1"/>
    <col min="20" max="20" width="6.85546875" style="10" hidden="1" customWidth="1"/>
    <col min="21" max="21" width="6.85546875" style="331" customWidth="1"/>
    <col min="22" max="22" width="6.85546875" style="2" customWidth="1"/>
    <col min="23" max="23" width="44.42578125" style="2" customWidth="1"/>
    <col min="24" max="24" width="45" style="2" customWidth="1"/>
    <col min="25" max="16384" width="11.42578125" style="2"/>
  </cols>
  <sheetData>
    <row r="1" spans="1:24" ht="15" customHeight="1" x14ac:dyDescent="0.2">
      <c r="A1" s="159"/>
      <c r="B1" s="160" t="s">
        <v>362</v>
      </c>
      <c r="C1" s="168"/>
      <c r="D1" s="162"/>
      <c r="E1" s="162"/>
      <c r="F1" s="162"/>
      <c r="G1" s="876"/>
      <c r="H1" s="877"/>
      <c r="I1" s="877"/>
      <c r="J1" s="878"/>
      <c r="K1" s="211"/>
      <c r="L1" s="211"/>
      <c r="M1" s="211"/>
      <c r="N1" s="211"/>
      <c r="O1" s="211"/>
      <c r="P1" s="211"/>
      <c r="Q1" s="211"/>
      <c r="R1" s="521"/>
      <c r="S1" s="211"/>
    </row>
    <row r="2" spans="1:24" s="1" customFormat="1" ht="15" customHeight="1" thickBot="1" x14ac:dyDescent="0.25">
      <c r="A2" s="170"/>
      <c r="B2" s="16"/>
      <c r="C2" s="17"/>
      <c r="D2" s="28"/>
      <c r="E2" s="28"/>
      <c r="F2" s="28"/>
      <c r="G2" s="859"/>
      <c r="H2" s="860"/>
      <c r="I2" s="860"/>
      <c r="J2" s="861"/>
      <c r="K2" s="214"/>
      <c r="L2" s="214"/>
      <c r="M2" s="214"/>
      <c r="N2" s="214"/>
      <c r="O2" s="214"/>
      <c r="P2" s="214"/>
      <c r="Q2" s="214"/>
      <c r="R2" s="522"/>
      <c r="S2" s="214"/>
      <c r="T2" s="45"/>
      <c r="U2" s="507"/>
    </row>
    <row r="3" spans="1:24" s="45" customFormat="1" ht="37.5" customHeight="1" thickBot="1" x14ac:dyDescent="0.25">
      <c r="A3" s="171" t="s">
        <v>4</v>
      </c>
      <c r="B3" s="49" t="s">
        <v>6</v>
      </c>
      <c r="C3" s="49" t="s">
        <v>7</v>
      </c>
      <c r="D3" s="49" t="s">
        <v>0</v>
      </c>
      <c r="E3" s="49" t="s">
        <v>5</v>
      </c>
      <c r="F3" s="49" t="s">
        <v>1</v>
      </c>
      <c r="G3" s="57">
        <v>2017</v>
      </c>
      <c r="H3" s="197">
        <v>2018</v>
      </c>
      <c r="I3" s="216">
        <v>2019</v>
      </c>
      <c r="J3" s="180">
        <v>2020</v>
      </c>
      <c r="K3" s="218">
        <v>0</v>
      </c>
      <c r="L3" s="218">
        <v>0.25</v>
      </c>
      <c r="M3" s="218">
        <v>0.5</v>
      </c>
      <c r="N3" s="218">
        <v>0.75</v>
      </c>
      <c r="O3" s="218">
        <v>1</v>
      </c>
      <c r="P3" s="218" t="s">
        <v>2</v>
      </c>
      <c r="Q3" s="219"/>
      <c r="R3" s="523"/>
      <c r="S3" s="219" t="s">
        <v>3</v>
      </c>
      <c r="U3" s="507"/>
      <c r="W3" s="560" t="s">
        <v>1323</v>
      </c>
      <c r="X3" s="561" t="s">
        <v>1324</v>
      </c>
    </row>
    <row r="4" spans="1:24" ht="22.5" customHeight="1" x14ac:dyDescent="0.2">
      <c r="A4" s="879" t="s">
        <v>355</v>
      </c>
      <c r="B4" s="849" t="s">
        <v>76</v>
      </c>
      <c r="C4" s="72" t="s">
        <v>74</v>
      </c>
      <c r="D4" s="146" t="s">
        <v>10</v>
      </c>
      <c r="E4" s="147" t="s">
        <v>666</v>
      </c>
      <c r="F4" s="147" t="s">
        <v>600</v>
      </c>
      <c r="G4" s="223" t="s">
        <v>595</v>
      </c>
      <c r="H4" s="37" t="s">
        <v>595</v>
      </c>
      <c r="I4" s="29" t="s">
        <v>700</v>
      </c>
      <c r="J4" s="284" t="s">
        <v>700</v>
      </c>
      <c r="K4" s="332"/>
      <c r="L4" s="295"/>
      <c r="M4" s="295"/>
      <c r="N4" s="295"/>
      <c r="O4" s="289" t="s">
        <v>699</v>
      </c>
      <c r="P4" s="276" t="s">
        <v>595</v>
      </c>
      <c r="Q4" s="379">
        <f>IFERROR(LOOKUP("X",K4:O4,$K$67:$O$67),"No Valorable")</f>
        <v>4</v>
      </c>
      <c r="R4" s="496">
        <f>IFERROR(LOOKUP("X",K4:O4,$K$3:$O$3),"No Valorable")</f>
        <v>1</v>
      </c>
      <c r="S4" s="199"/>
      <c r="W4" s="694" t="s">
        <v>983</v>
      </c>
      <c r="X4" s="695" t="s">
        <v>984</v>
      </c>
    </row>
    <row r="5" spans="1:24" ht="35.25" customHeight="1" x14ac:dyDescent="0.2">
      <c r="A5" s="824"/>
      <c r="B5" s="826"/>
      <c r="C5" s="77" t="s">
        <v>438</v>
      </c>
      <c r="D5" s="34" t="s">
        <v>11</v>
      </c>
      <c r="E5" s="29" t="s">
        <v>75</v>
      </c>
      <c r="F5" s="29" t="s">
        <v>602</v>
      </c>
      <c r="G5" s="221" t="s">
        <v>595</v>
      </c>
      <c r="H5" s="29" t="s">
        <v>593</v>
      </c>
      <c r="I5" s="29"/>
      <c r="J5" s="284"/>
      <c r="K5" s="338"/>
      <c r="L5" s="296" t="s">
        <v>699</v>
      </c>
      <c r="M5" s="296"/>
      <c r="N5" s="296"/>
      <c r="O5" s="289"/>
      <c r="P5" s="209" t="s">
        <v>593</v>
      </c>
      <c r="Q5" s="29">
        <f>IFERROR(LOOKUP("X",K5:O5,$K$67:$O$67),"No Valorable")</f>
        <v>1</v>
      </c>
      <c r="R5" s="497">
        <f t="shared" ref="R5:R59" si="0">IFERROR(LOOKUP("X",K5:O5,$K$3:$O$3),"No Valorable")</f>
        <v>0.25</v>
      </c>
      <c r="S5" s="6"/>
      <c r="W5" s="696" t="s">
        <v>985</v>
      </c>
      <c r="X5" s="83" t="s">
        <v>986</v>
      </c>
    </row>
    <row r="6" spans="1:24" ht="22.5" customHeight="1" x14ac:dyDescent="0.2">
      <c r="A6" s="824"/>
      <c r="B6" s="826"/>
      <c r="C6" s="25" t="s">
        <v>440</v>
      </c>
      <c r="D6" s="869" t="s">
        <v>11</v>
      </c>
      <c r="E6" s="868" t="s">
        <v>667</v>
      </c>
      <c r="F6" s="808" t="s">
        <v>600</v>
      </c>
      <c r="G6" s="806" t="s">
        <v>595</v>
      </c>
      <c r="H6" s="800" t="s">
        <v>700</v>
      </c>
      <c r="I6" s="800" t="s">
        <v>700</v>
      </c>
      <c r="J6" s="808" t="s">
        <v>700</v>
      </c>
      <c r="K6" s="810"/>
      <c r="L6" s="802"/>
      <c r="M6" s="802"/>
      <c r="N6" s="802"/>
      <c r="O6" s="804" t="s">
        <v>699</v>
      </c>
      <c r="P6" s="806" t="s">
        <v>595</v>
      </c>
      <c r="Q6" s="800">
        <f>IFERROR(LOOKUP("X",K6:O6,$K$67:$O$67),"No Valorable")</f>
        <v>4</v>
      </c>
      <c r="R6" s="799">
        <f t="shared" si="0"/>
        <v>1</v>
      </c>
      <c r="S6" s="868"/>
      <c r="W6" s="697"/>
      <c r="X6" s="698"/>
    </row>
    <row r="7" spans="1:24" ht="18" customHeight="1" x14ac:dyDescent="0.2">
      <c r="A7" s="824"/>
      <c r="B7" s="826"/>
      <c r="C7" s="84" t="s">
        <v>825</v>
      </c>
      <c r="D7" s="870"/>
      <c r="E7" s="858"/>
      <c r="F7" s="847"/>
      <c r="G7" s="807"/>
      <c r="H7" s="801"/>
      <c r="I7" s="801"/>
      <c r="J7" s="809"/>
      <c r="K7" s="811"/>
      <c r="L7" s="803"/>
      <c r="M7" s="803"/>
      <c r="N7" s="803"/>
      <c r="O7" s="805"/>
      <c r="P7" s="807"/>
      <c r="Q7" s="801"/>
      <c r="R7" s="798" t="str">
        <f t="shared" si="0"/>
        <v>No Valorable</v>
      </c>
      <c r="S7" s="858"/>
      <c r="W7" s="699"/>
      <c r="X7" s="700"/>
    </row>
    <row r="8" spans="1:24" ht="51" customHeight="1" x14ac:dyDescent="0.2">
      <c r="A8" s="824"/>
      <c r="B8" s="826"/>
      <c r="C8" s="254" t="s">
        <v>665</v>
      </c>
      <c r="D8" s="13" t="s">
        <v>11</v>
      </c>
      <c r="E8" s="12" t="s">
        <v>667</v>
      </c>
      <c r="F8" s="284" t="s">
        <v>600</v>
      </c>
      <c r="G8" s="221" t="s">
        <v>595</v>
      </c>
      <c r="H8" s="29" t="s">
        <v>593</v>
      </c>
      <c r="I8" s="29"/>
      <c r="J8" s="284"/>
      <c r="K8" s="338"/>
      <c r="L8" s="296" t="s">
        <v>699</v>
      </c>
      <c r="M8" s="296"/>
      <c r="N8" s="296"/>
      <c r="O8" s="289"/>
      <c r="P8" s="209" t="s">
        <v>593</v>
      </c>
      <c r="Q8" s="29">
        <f>IFERROR(LOOKUP("X",K8:O8,$K$67:$O$67),"No Valorable")</f>
        <v>1</v>
      </c>
      <c r="R8" s="497">
        <f t="shared" si="0"/>
        <v>0.25</v>
      </c>
      <c r="S8" s="6"/>
      <c r="W8" s="701" t="s">
        <v>987</v>
      </c>
      <c r="X8" s="702" t="s">
        <v>988</v>
      </c>
    </row>
    <row r="9" spans="1:24" ht="37.5" customHeight="1" x14ac:dyDescent="0.2">
      <c r="A9" s="824"/>
      <c r="B9" s="826"/>
      <c r="C9" s="239" t="s">
        <v>644</v>
      </c>
      <c r="D9" s="13" t="s">
        <v>11</v>
      </c>
      <c r="E9" s="12" t="s">
        <v>667</v>
      </c>
      <c r="F9" s="284" t="s">
        <v>643</v>
      </c>
      <c r="G9" s="221" t="s">
        <v>595</v>
      </c>
      <c r="H9" s="29" t="s">
        <v>593</v>
      </c>
      <c r="I9" s="29"/>
      <c r="J9" s="284"/>
      <c r="K9" s="338"/>
      <c r="L9" s="296" t="s">
        <v>699</v>
      </c>
      <c r="M9" s="296"/>
      <c r="N9" s="296"/>
      <c r="O9" s="289"/>
      <c r="P9" s="209" t="s">
        <v>593</v>
      </c>
      <c r="Q9" s="29">
        <f>IFERROR(LOOKUP("X",K9:O9,$K$67:$O$67),"No Valorable")</f>
        <v>1</v>
      </c>
      <c r="R9" s="497">
        <f t="shared" si="0"/>
        <v>0.25</v>
      </c>
      <c r="S9" s="6"/>
      <c r="W9" s="703" t="s">
        <v>989</v>
      </c>
      <c r="X9" s="704" t="s">
        <v>990</v>
      </c>
    </row>
    <row r="10" spans="1:24" ht="24.75" customHeight="1" x14ac:dyDescent="0.2">
      <c r="A10" s="824"/>
      <c r="B10" s="826"/>
      <c r="C10" s="61" t="s">
        <v>442</v>
      </c>
      <c r="D10" s="884" t="s">
        <v>11</v>
      </c>
      <c r="E10" s="800" t="s">
        <v>441</v>
      </c>
      <c r="F10" s="808" t="s">
        <v>439</v>
      </c>
      <c r="G10" s="806" t="s">
        <v>595</v>
      </c>
      <c r="H10" s="800" t="s">
        <v>593</v>
      </c>
      <c r="I10" s="800"/>
      <c r="J10" s="808"/>
      <c r="K10" s="810"/>
      <c r="L10" s="802" t="s">
        <v>699</v>
      </c>
      <c r="M10" s="802"/>
      <c r="N10" s="802"/>
      <c r="O10" s="804"/>
      <c r="P10" s="806" t="s">
        <v>593</v>
      </c>
      <c r="Q10" s="800">
        <f>IFERROR(LOOKUP("X",K10:O10,$K$67:$O$67),"No Valorable")</f>
        <v>1</v>
      </c>
      <c r="R10" s="799">
        <f t="shared" si="0"/>
        <v>0.25</v>
      </c>
      <c r="S10" s="868"/>
      <c r="W10" s="705"/>
      <c r="X10" s="706"/>
    </row>
    <row r="11" spans="1:24" ht="33.75" customHeight="1" x14ac:dyDescent="0.2">
      <c r="A11" s="824"/>
      <c r="B11" s="826"/>
      <c r="C11" s="242" t="s">
        <v>645</v>
      </c>
      <c r="D11" s="885"/>
      <c r="E11" s="801"/>
      <c r="F11" s="809"/>
      <c r="G11" s="807"/>
      <c r="H11" s="801"/>
      <c r="I11" s="801"/>
      <c r="J11" s="809"/>
      <c r="K11" s="811"/>
      <c r="L11" s="803"/>
      <c r="M11" s="803"/>
      <c r="N11" s="803"/>
      <c r="O11" s="805"/>
      <c r="P11" s="807"/>
      <c r="Q11" s="801"/>
      <c r="R11" s="798" t="str">
        <f t="shared" si="0"/>
        <v>No Valorable</v>
      </c>
      <c r="S11" s="858"/>
      <c r="W11" s="703"/>
      <c r="X11" s="704" t="s">
        <v>991</v>
      </c>
    </row>
    <row r="12" spans="1:24" ht="36.75" customHeight="1" x14ac:dyDescent="0.2">
      <c r="A12" s="824"/>
      <c r="B12" s="826"/>
      <c r="C12" s="239" t="s">
        <v>646</v>
      </c>
      <c r="D12" s="34" t="s">
        <v>11</v>
      </c>
      <c r="E12" s="29" t="s">
        <v>441</v>
      </c>
      <c r="F12" s="284" t="s">
        <v>439</v>
      </c>
      <c r="G12" s="221" t="s">
        <v>593</v>
      </c>
      <c r="H12" s="29" t="s">
        <v>593</v>
      </c>
      <c r="I12" s="29"/>
      <c r="J12" s="284"/>
      <c r="K12" s="338"/>
      <c r="L12" s="296" t="s">
        <v>699</v>
      </c>
      <c r="M12" s="296"/>
      <c r="N12" s="296"/>
      <c r="O12" s="289"/>
      <c r="P12" s="209" t="s">
        <v>593</v>
      </c>
      <c r="Q12" s="29">
        <f t="shared" ref="Q12:Q59" si="1">IFERROR(LOOKUP("X",K12:O12,$K$67:$O$67),"No Valorable")</f>
        <v>1</v>
      </c>
      <c r="R12" s="497">
        <f t="shared" si="0"/>
        <v>0.25</v>
      </c>
      <c r="S12" s="866" t="s">
        <v>1331</v>
      </c>
      <c r="W12" s="703" t="s">
        <v>992</v>
      </c>
      <c r="X12" s="704" t="s">
        <v>993</v>
      </c>
    </row>
    <row r="13" spans="1:24" ht="29.25" customHeight="1" x14ac:dyDescent="0.2">
      <c r="A13" s="824"/>
      <c r="B13" s="826"/>
      <c r="C13" s="239" t="s">
        <v>647</v>
      </c>
      <c r="D13" s="34" t="s">
        <v>11</v>
      </c>
      <c r="E13" s="29" t="s">
        <v>441</v>
      </c>
      <c r="F13" s="284" t="s">
        <v>439</v>
      </c>
      <c r="G13" s="221" t="s">
        <v>593</v>
      </c>
      <c r="H13" s="29" t="s">
        <v>593</v>
      </c>
      <c r="I13" s="29"/>
      <c r="J13" s="284"/>
      <c r="K13" s="338"/>
      <c r="L13" s="296" t="s">
        <v>699</v>
      </c>
      <c r="M13" s="296"/>
      <c r="N13" s="296"/>
      <c r="O13" s="289"/>
      <c r="P13" s="209" t="s">
        <v>593</v>
      </c>
      <c r="Q13" s="29">
        <f t="shared" si="1"/>
        <v>1</v>
      </c>
      <c r="R13" s="497">
        <f t="shared" si="0"/>
        <v>0.25</v>
      </c>
      <c r="S13" s="867"/>
      <c r="W13" s="703" t="s">
        <v>992</v>
      </c>
      <c r="X13" s="704" t="s">
        <v>994</v>
      </c>
    </row>
    <row r="14" spans="1:24" ht="25.5" x14ac:dyDescent="0.2">
      <c r="A14" s="824"/>
      <c r="B14" s="826"/>
      <c r="C14" s="239" t="s">
        <v>648</v>
      </c>
      <c r="D14" s="439" t="s">
        <v>11</v>
      </c>
      <c r="E14" s="428" t="s">
        <v>441</v>
      </c>
      <c r="F14" s="430" t="s">
        <v>439</v>
      </c>
      <c r="G14" s="221" t="s">
        <v>595</v>
      </c>
      <c r="H14" s="29" t="s">
        <v>595</v>
      </c>
      <c r="I14" s="29"/>
      <c r="J14" s="284"/>
      <c r="K14" s="338"/>
      <c r="L14" s="296"/>
      <c r="M14" s="296" t="s">
        <v>699</v>
      </c>
      <c r="N14" s="296"/>
      <c r="O14" s="289"/>
      <c r="P14" s="209" t="s">
        <v>594</v>
      </c>
      <c r="Q14" s="29">
        <f t="shared" si="1"/>
        <v>2</v>
      </c>
      <c r="R14" s="497">
        <f t="shared" si="0"/>
        <v>0.5</v>
      </c>
      <c r="S14" s="6" t="s">
        <v>826</v>
      </c>
      <c r="W14" s="703" t="s">
        <v>995</v>
      </c>
      <c r="X14" s="704" t="s">
        <v>996</v>
      </c>
    </row>
    <row r="15" spans="1:24" ht="25.5" x14ac:dyDescent="0.2">
      <c r="A15" s="824"/>
      <c r="B15" s="826"/>
      <c r="C15" s="239" t="s">
        <v>649</v>
      </c>
      <c r="D15" s="144" t="s">
        <v>11</v>
      </c>
      <c r="E15" s="138" t="s">
        <v>668</v>
      </c>
      <c r="F15" s="138" t="s">
        <v>651</v>
      </c>
      <c r="G15" s="221" t="s">
        <v>595</v>
      </c>
      <c r="H15" s="29" t="s">
        <v>593</v>
      </c>
      <c r="I15" s="29"/>
      <c r="J15" s="284"/>
      <c r="K15" s="338"/>
      <c r="L15" s="296" t="s">
        <v>699</v>
      </c>
      <c r="M15" s="296"/>
      <c r="N15" s="296"/>
      <c r="O15" s="289"/>
      <c r="P15" s="209" t="s">
        <v>593</v>
      </c>
      <c r="Q15" s="29">
        <f t="shared" si="1"/>
        <v>1</v>
      </c>
      <c r="R15" s="497">
        <f t="shared" si="0"/>
        <v>0.25</v>
      </c>
      <c r="S15" s="6"/>
      <c r="W15" s="703" t="s">
        <v>997</v>
      </c>
      <c r="X15" s="704" t="s">
        <v>998</v>
      </c>
    </row>
    <row r="16" spans="1:24" ht="26.25" customHeight="1" x14ac:dyDescent="0.2">
      <c r="A16" s="824"/>
      <c r="B16" s="826"/>
      <c r="C16" s="264" t="s">
        <v>650</v>
      </c>
      <c r="D16" s="144" t="s">
        <v>11</v>
      </c>
      <c r="E16" s="138" t="s">
        <v>669</v>
      </c>
      <c r="F16" s="138" t="s">
        <v>600</v>
      </c>
      <c r="G16" s="221" t="s">
        <v>595</v>
      </c>
      <c r="H16" s="29" t="s">
        <v>593</v>
      </c>
      <c r="I16" s="29"/>
      <c r="J16" s="284"/>
      <c r="K16" s="338"/>
      <c r="L16" s="296" t="s">
        <v>699</v>
      </c>
      <c r="M16" s="296"/>
      <c r="N16" s="296"/>
      <c r="O16" s="289"/>
      <c r="P16" s="209" t="s">
        <v>593</v>
      </c>
      <c r="Q16" s="29">
        <f t="shared" si="1"/>
        <v>1</v>
      </c>
      <c r="R16" s="497">
        <f t="shared" si="0"/>
        <v>0.25</v>
      </c>
      <c r="S16" s="6"/>
      <c r="W16" s="707" t="s">
        <v>999</v>
      </c>
      <c r="X16" s="708" t="s">
        <v>1000</v>
      </c>
    </row>
    <row r="17" spans="1:24" ht="58.5" customHeight="1" thickBot="1" x14ac:dyDescent="0.25">
      <c r="A17" s="825"/>
      <c r="B17" s="830"/>
      <c r="C17" s="265" t="s">
        <v>443</v>
      </c>
      <c r="D17" s="39" t="s">
        <v>11</v>
      </c>
      <c r="E17" s="40" t="s">
        <v>670</v>
      </c>
      <c r="F17" s="40" t="s">
        <v>253</v>
      </c>
      <c r="G17" s="222" t="s">
        <v>593</v>
      </c>
      <c r="H17" s="40" t="s">
        <v>592</v>
      </c>
      <c r="I17" s="40" t="s">
        <v>700</v>
      </c>
      <c r="J17" s="286" t="s">
        <v>700</v>
      </c>
      <c r="K17" s="333"/>
      <c r="L17" s="296"/>
      <c r="M17" s="297"/>
      <c r="N17" s="296"/>
      <c r="O17" s="298"/>
      <c r="P17" s="277" t="s">
        <v>592</v>
      </c>
      <c r="Q17" s="40" t="str">
        <f t="shared" si="1"/>
        <v>No Valorable</v>
      </c>
      <c r="R17" s="498" t="str">
        <f t="shared" si="0"/>
        <v>No Valorable</v>
      </c>
      <c r="S17" s="18" t="s">
        <v>1329</v>
      </c>
      <c r="T17" s="306">
        <f>AVERAGE(Q4:Q17)</f>
        <v>1.6363636363636365</v>
      </c>
      <c r="U17" s="331">
        <f>AVERAGE(R4:R17)</f>
        <v>0.40909090909090912</v>
      </c>
      <c r="V17" s="331">
        <f>U17</f>
        <v>0.40909090909090912</v>
      </c>
      <c r="W17" s="709" t="s">
        <v>1001</v>
      </c>
      <c r="X17" s="108"/>
    </row>
    <row r="18" spans="1:24" ht="38.25" x14ac:dyDescent="0.2">
      <c r="A18" s="881" t="s">
        <v>94</v>
      </c>
      <c r="B18" s="817" t="s">
        <v>84</v>
      </c>
      <c r="C18" s="70" t="s">
        <v>77</v>
      </c>
      <c r="D18" s="36">
        <v>2017</v>
      </c>
      <c r="E18" s="37" t="s">
        <v>86</v>
      </c>
      <c r="F18" s="37" t="s">
        <v>86</v>
      </c>
      <c r="G18" s="223" t="s">
        <v>595</v>
      </c>
      <c r="H18" s="37" t="s">
        <v>700</v>
      </c>
      <c r="I18" s="29" t="s">
        <v>700</v>
      </c>
      <c r="J18" s="284" t="s">
        <v>700</v>
      </c>
      <c r="K18" s="332"/>
      <c r="L18" s="295"/>
      <c r="M18" s="295"/>
      <c r="N18" s="295"/>
      <c r="O18" s="289" t="s">
        <v>699</v>
      </c>
      <c r="P18" s="276" t="s">
        <v>595</v>
      </c>
      <c r="Q18" s="379">
        <f t="shared" si="1"/>
        <v>4</v>
      </c>
      <c r="R18" s="496">
        <f t="shared" si="0"/>
        <v>1</v>
      </c>
      <c r="S18" s="199"/>
      <c r="W18" s="710" t="s">
        <v>1002</v>
      </c>
      <c r="X18" s="106"/>
    </row>
    <row r="19" spans="1:24" ht="36.75" customHeight="1" x14ac:dyDescent="0.2">
      <c r="A19" s="882"/>
      <c r="B19" s="826"/>
      <c r="C19" s="252" t="s">
        <v>414</v>
      </c>
      <c r="D19" s="34" t="s">
        <v>10</v>
      </c>
      <c r="E19" s="29" t="s">
        <v>86</v>
      </c>
      <c r="F19" s="29" t="s">
        <v>86</v>
      </c>
      <c r="G19" s="221" t="s">
        <v>595</v>
      </c>
      <c r="H19" s="29" t="s">
        <v>593</v>
      </c>
      <c r="I19" s="29"/>
      <c r="J19" s="284"/>
      <c r="K19" s="338"/>
      <c r="L19" s="296"/>
      <c r="M19" s="296"/>
      <c r="N19" s="296" t="s">
        <v>699</v>
      </c>
      <c r="O19" s="289"/>
      <c r="P19" s="209" t="s">
        <v>593</v>
      </c>
      <c r="Q19" s="29">
        <f t="shared" si="1"/>
        <v>3</v>
      </c>
      <c r="R19" s="497">
        <f t="shared" si="0"/>
        <v>0.75</v>
      </c>
      <c r="S19" s="6"/>
      <c r="W19" s="711" t="s">
        <v>1003</v>
      </c>
      <c r="X19" s="712" t="s">
        <v>1004</v>
      </c>
    </row>
    <row r="20" spans="1:24" ht="36.75" customHeight="1" x14ac:dyDescent="0.2">
      <c r="A20" s="882"/>
      <c r="B20" s="826"/>
      <c r="C20" s="249" t="s">
        <v>78</v>
      </c>
      <c r="D20" s="34" t="s">
        <v>10</v>
      </c>
      <c r="E20" s="29" t="s">
        <v>87</v>
      </c>
      <c r="F20" s="29" t="s">
        <v>88</v>
      </c>
      <c r="G20" s="221" t="s">
        <v>595</v>
      </c>
      <c r="H20" s="29" t="s">
        <v>595</v>
      </c>
      <c r="I20" s="29" t="s">
        <v>700</v>
      </c>
      <c r="J20" s="284" t="s">
        <v>700</v>
      </c>
      <c r="K20" s="338"/>
      <c r="L20" s="296"/>
      <c r="M20" s="296"/>
      <c r="N20" s="296"/>
      <c r="O20" s="289" t="s">
        <v>699</v>
      </c>
      <c r="P20" s="209" t="s">
        <v>595</v>
      </c>
      <c r="Q20" s="29">
        <f t="shared" si="1"/>
        <v>4</v>
      </c>
      <c r="R20" s="497">
        <f t="shared" si="0"/>
        <v>1</v>
      </c>
      <c r="S20" s="6"/>
      <c r="W20" s="713" t="s">
        <v>1005</v>
      </c>
      <c r="X20" s="714" t="s">
        <v>1006</v>
      </c>
    </row>
    <row r="21" spans="1:24" ht="21.75" customHeight="1" x14ac:dyDescent="0.2">
      <c r="A21" s="882"/>
      <c r="B21" s="826"/>
      <c r="C21" s="77" t="s">
        <v>79</v>
      </c>
      <c r="D21" s="34">
        <v>2017</v>
      </c>
      <c r="E21" s="29" t="s">
        <v>88</v>
      </c>
      <c r="F21" s="29" t="s">
        <v>88</v>
      </c>
      <c r="G21" s="221" t="s">
        <v>595</v>
      </c>
      <c r="H21" s="29" t="s">
        <v>700</v>
      </c>
      <c r="I21" s="29" t="s">
        <v>700</v>
      </c>
      <c r="J21" s="284" t="s">
        <v>700</v>
      </c>
      <c r="K21" s="338"/>
      <c r="L21" s="296"/>
      <c r="M21" s="296"/>
      <c r="N21" s="296"/>
      <c r="O21" s="289" t="s">
        <v>699</v>
      </c>
      <c r="P21" s="209" t="s">
        <v>595</v>
      </c>
      <c r="Q21" s="29">
        <f t="shared" si="1"/>
        <v>4</v>
      </c>
      <c r="R21" s="497">
        <f t="shared" si="0"/>
        <v>1</v>
      </c>
      <c r="S21" s="6"/>
      <c r="W21" s="696" t="s">
        <v>1007</v>
      </c>
      <c r="X21" s="83"/>
    </row>
    <row r="22" spans="1:24" ht="50.25" customHeight="1" x14ac:dyDescent="0.2">
      <c r="A22" s="882"/>
      <c r="B22" s="826"/>
      <c r="C22" s="249" t="s">
        <v>80</v>
      </c>
      <c r="D22" s="144" t="s">
        <v>10</v>
      </c>
      <c r="E22" s="138" t="s">
        <v>88</v>
      </c>
      <c r="F22" s="138" t="s">
        <v>88</v>
      </c>
      <c r="G22" s="221" t="s">
        <v>595</v>
      </c>
      <c r="H22" s="29" t="s">
        <v>595</v>
      </c>
      <c r="I22" s="29" t="s">
        <v>700</v>
      </c>
      <c r="J22" s="284" t="s">
        <v>700</v>
      </c>
      <c r="K22" s="338"/>
      <c r="L22" s="296"/>
      <c r="M22" s="296"/>
      <c r="N22" s="296"/>
      <c r="O22" s="289" t="s">
        <v>699</v>
      </c>
      <c r="P22" s="209" t="s">
        <v>595</v>
      </c>
      <c r="Q22" s="29">
        <f t="shared" si="1"/>
        <v>4</v>
      </c>
      <c r="R22" s="497">
        <f t="shared" si="0"/>
        <v>1</v>
      </c>
      <c r="S22" s="6"/>
      <c r="W22" s="713" t="s">
        <v>1008</v>
      </c>
      <c r="X22" s="714" t="s">
        <v>1009</v>
      </c>
    </row>
    <row r="23" spans="1:24" ht="27.75" customHeight="1" x14ac:dyDescent="0.2">
      <c r="A23" s="882"/>
      <c r="B23" s="826"/>
      <c r="C23" s="77" t="s">
        <v>83</v>
      </c>
      <c r="D23" s="34">
        <v>2017</v>
      </c>
      <c r="E23" s="29" t="s">
        <v>88</v>
      </c>
      <c r="F23" s="29" t="s">
        <v>572</v>
      </c>
      <c r="G23" s="221" t="s">
        <v>595</v>
      </c>
      <c r="H23" s="29" t="s">
        <v>700</v>
      </c>
      <c r="I23" s="29" t="s">
        <v>700</v>
      </c>
      <c r="J23" s="284" t="s">
        <v>700</v>
      </c>
      <c r="K23" s="338"/>
      <c r="L23" s="296"/>
      <c r="M23" s="296"/>
      <c r="N23" s="296"/>
      <c r="O23" s="289" t="s">
        <v>699</v>
      </c>
      <c r="P23" s="209" t="s">
        <v>595</v>
      </c>
      <c r="Q23" s="29">
        <f t="shared" si="1"/>
        <v>4</v>
      </c>
      <c r="R23" s="497">
        <f t="shared" si="0"/>
        <v>1</v>
      </c>
      <c r="S23" s="6"/>
      <c r="W23" s="696" t="s">
        <v>1010</v>
      </c>
      <c r="X23" s="83"/>
    </row>
    <row r="24" spans="1:24" ht="27.75" customHeight="1" thickBot="1" x14ac:dyDescent="0.25">
      <c r="A24" s="882"/>
      <c r="B24" s="830"/>
      <c r="C24" s="255" t="s">
        <v>596</v>
      </c>
      <c r="D24" s="39" t="s">
        <v>11</v>
      </c>
      <c r="E24" s="40" t="s">
        <v>88</v>
      </c>
      <c r="F24" s="40" t="s">
        <v>88</v>
      </c>
      <c r="G24" s="222" t="s">
        <v>595</v>
      </c>
      <c r="H24" s="40" t="s">
        <v>593</v>
      </c>
      <c r="I24" s="40"/>
      <c r="J24" s="286"/>
      <c r="K24" s="333"/>
      <c r="L24" s="296" t="s">
        <v>699</v>
      </c>
      <c r="M24" s="297"/>
      <c r="N24" s="296"/>
      <c r="O24" s="298"/>
      <c r="P24" s="277" t="s">
        <v>593</v>
      </c>
      <c r="Q24" s="40">
        <f t="shared" si="1"/>
        <v>1</v>
      </c>
      <c r="R24" s="498">
        <f t="shared" si="0"/>
        <v>0.25</v>
      </c>
      <c r="S24" s="18"/>
      <c r="T24" s="306">
        <f>AVERAGE(Q18:Q24)</f>
        <v>3.4285714285714284</v>
      </c>
      <c r="U24" s="331">
        <f>AVERAGE(R18:R24)</f>
        <v>0.8571428571428571</v>
      </c>
      <c r="W24" s="715" t="s">
        <v>1011</v>
      </c>
      <c r="X24" s="716" t="s">
        <v>1012</v>
      </c>
    </row>
    <row r="25" spans="1:24" ht="25.5" customHeight="1" x14ac:dyDescent="0.2">
      <c r="A25" s="882"/>
      <c r="B25" s="871" t="s">
        <v>93</v>
      </c>
      <c r="C25" s="246" t="s">
        <v>367</v>
      </c>
      <c r="D25" s="36">
        <v>2017</v>
      </c>
      <c r="E25" s="37" t="s">
        <v>88</v>
      </c>
      <c r="F25" s="37" t="s">
        <v>88</v>
      </c>
      <c r="G25" s="223" t="s">
        <v>595</v>
      </c>
      <c r="H25" s="37" t="s">
        <v>593</v>
      </c>
      <c r="I25" s="29"/>
      <c r="J25" s="284"/>
      <c r="K25" s="332"/>
      <c r="L25" s="295" t="s">
        <v>699</v>
      </c>
      <c r="M25" s="295"/>
      <c r="N25" s="295"/>
      <c r="O25" s="289"/>
      <c r="P25" s="276" t="s">
        <v>593</v>
      </c>
      <c r="Q25" s="379">
        <f t="shared" si="1"/>
        <v>1</v>
      </c>
      <c r="R25" s="496">
        <f t="shared" si="0"/>
        <v>0.25</v>
      </c>
      <c r="S25" s="199"/>
      <c r="W25" s="717" t="s">
        <v>1013</v>
      </c>
      <c r="X25" s="718" t="s">
        <v>1014</v>
      </c>
    </row>
    <row r="26" spans="1:24" ht="22.5" customHeight="1" x14ac:dyDescent="0.2">
      <c r="A26" s="882"/>
      <c r="B26" s="880"/>
      <c r="C26" s="244" t="s">
        <v>92</v>
      </c>
      <c r="D26" s="34">
        <v>2017</v>
      </c>
      <c r="E26" s="29" t="s">
        <v>88</v>
      </c>
      <c r="F26" s="29" t="s">
        <v>88</v>
      </c>
      <c r="G26" s="221" t="s">
        <v>593</v>
      </c>
      <c r="H26" s="29" t="s">
        <v>593</v>
      </c>
      <c r="I26" s="29"/>
      <c r="J26" s="284"/>
      <c r="K26" s="338"/>
      <c r="L26" s="296" t="s">
        <v>699</v>
      </c>
      <c r="M26" s="296"/>
      <c r="N26" s="296"/>
      <c r="O26" s="289"/>
      <c r="P26" s="209" t="s">
        <v>593</v>
      </c>
      <c r="Q26" s="29">
        <f t="shared" si="1"/>
        <v>1</v>
      </c>
      <c r="R26" s="497">
        <f t="shared" si="0"/>
        <v>0.25</v>
      </c>
      <c r="S26" s="6"/>
      <c r="W26" s="719" t="s">
        <v>1015</v>
      </c>
      <c r="X26" s="720" t="s">
        <v>1015</v>
      </c>
    </row>
    <row r="27" spans="1:24" ht="56.25" customHeight="1" thickBot="1" x14ac:dyDescent="0.25">
      <c r="A27" s="883"/>
      <c r="B27" s="873"/>
      <c r="C27" s="256" t="s">
        <v>368</v>
      </c>
      <c r="D27" s="39" t="s">
        <v>11</v>
      </c>
      <c r="E27" s="40" t="s">
        <v>89</v>
      </c>
      <c r="F27" s="40" t="s">
        <v>88</v>
      </c>
      <c r="G27" s="222" t="s">
        <v>593</v>
      </c>
      <c r="H27" s="40" t="s">
        <v>593</v>
      </c>
      <c r="I27" s="40"/>
      <c r="J27" s="286"/>
      <c r="K27" s="333"/>
      <c r="L27" s="296" t="s">
        <v>699</v>
      </c>
      <c r="M27" s="297"/>
      <c r="N27" s="296"/>
      <c r="O27" s="298"/>
      <c r="P27" s="277" t="s">
        <v>593</v>
      </c>
      <c r="Q27" s="40">
        <f t="shared" si="1"/>
        <v>1</v>
      </c>
      <c r="R27" s="498">
        <f t="shared" si="0"/>
        <v>0.25</v>
      </c>
      <c r="S27" s="18"/>
      <c r="T27" s="306">
        <f>AVERAGE(Q25:Q27)</f>
        <v>1</v>
      </c>
      <c r="U27" s="331">
        <f>AVERAGE(R25:R27)</f>
        <v>0.25</v>
      </c>
      <c r="V27" s="331">
        <f>AVERAGE(U24:U27)</f>
        <v>0.5535714285714286</v>
      </c>
      <c r="W27" s="721" t="s">
        <v>1016</v>
      </c>
      <c r="X27" s="722" t="s">
        <v>1017</v>
      </c>
    </row>
    <row r="28" spans="1:24" ht="36.75" customHeight="1" x14ac:dyDescent="0.2">
      <c r="A28" s="848" t="s">
        <v>446</v>
      </c>
      <c r="B28" s="817" t="s">
        <v>98</v>
      </c>
      <c r="C28" s="245" t="s">
        <v>96</v>
      </c>
      <c r="D28" s="13" t="s">
        <v>10</v>
      </c>
      <c r="E28" s="12" t="s">
        <v>100</v>
      </c>
      <c r="F28" s="29" t="s">
        <v>444</v>
      </c>
      <c r="G28" s="223" t="s">
        <v>593</v>
      </c>
      <c r="H28" s="37" t="s">
        <v>593</v>
      </c>
      <c r="I28" s="29"/>
      <c r="J28" s="284"/>
      <c r="K28" s="332"/>
      <c r="L28" s="295" t="s">
        <v>699</v>
      </c>
      <c r="M28" s="295"/>
      <c r="N28" s="295"/>
      <c r="O28" s="289"/>
      <c r="P28" s="276" t="s">
        <v>593</v>
      </c>
      <c r="Q28" s="379">
        <f t="shared" si="1"/>
        <v>1</v>
      </c>
      <c r="R28" s="496">
        <f t="shared" si="0"/>
        <v>0.25</v>
      </c>
      <c r="S28" s="199"/>
      <c r="W28" s="723" t="s">
        <v>1018</v>
      </c>
      <c r="X28" s="724" t="s">
        <v>1018</v>
      </c>
    </row>
    <row r="29" spans="1:24" ht="22.5" customHeight="1" x14ac:dyDescent="0.2">
      <c r="A29" s="824"/>
      <c r="B29" s="826"/>
      <c r="C29" s="244" t="s">
        <v>95</v>
      </c>
      <c r="D29" s="34" t="s">
        <v>11</v>
      </c>
      <c r="E29" s="29" t="s">
        <v>99</v>
      </c>
      <c r="F29" s="29" t="s">
        <v>253</v>
      </c>
      <c r="G29" s="221" t="s">
        <v>595</v>
      </c>
      <c r="H29" s="29" t="s">
        <v>595</v>
      </c>
      <c r="I29" s="29" t="s">
        <v>700</v>
      </c>
      <c r="J29" s="284" t="s">
        <v>700</v>
      </c>
      <c r="K29" s="338"/>
      <c r="L29" s="296"/>
      <c r="M29" s="296"/>
      <c r="N29" s="296"/>
      <c r="O29" s="289" t="s">
        <v>699</v>
      </c>
      <c r="P29" s="209" t="s">
        <v>595</v>
      </c>
      <c r="Q29" s="29">
        <f t="shared" si="1"/>
        <v>4</v>
      </c>
      <c r="R29" s="497">
        <f t="shared" si="0"/>
        <v>1</v>
      </c>
      <c r="S29" s="6" t="s">
        <v>714</v>
      </c>
      <c r="W29" s="719" t="s">
        <v>1019</v>
      </c>
      <c r="X29" s="720" t="s">
        <v>1020</v>
      </c>
    </row>
    <row r="30" spans="1:24" ht="25.5" x14ac:dyDescent="0.2">
      <c r="A30" s="824"/>
      <c r="B30" s="826"/>
      <c r="C30" s="247" t="s">
        <v>445</v>
      </c>
      <c r="D30" s="144" t="s">
        <v>20</v>
      </c>
      <c r="E30" s="138" t="s">
        <v>573</v>
      </c>
      <c r="F30" s="183" t="s">
        <v>570</v>
      </c>
      <c r="G30" s="221"/>
      <c r="H30" s="29" t="s">
        <v>595</v>
      </c>
      <c r="I30" s="29"/>
      <c r="J30" s="284"/>
      <c r="K30" s="338"/>
      <c r="L30" s="296"/>
      <c r="M30" s="296"/>
      <c r="N30" s="296" t="s">
        <v>699</v>
      </c>
      <c r="O30" s="289"/>
      <c r="P30" s="209" t="s">
        <v>594</v>
      </c>
      <c r="Q30" s="29">
        <f t="shared" si="1"/>
        <v>3</v>
      </c>
      <c r="R30" s="497">
        <f t="shared" si="0"/>
        <v>0.75</v>
      </c>
      <c r="S30" s="6"/>
      <c r="W30" s="707"/>
      <c r="X30" s="708" t="s">
        <v>1021</v>
      </c>
    </row>
    <row r="31" spans="1:24" ht="33" customHeight="1" x14ac:dyDescent="0.2">
      <c r="A31" s="824"/>
      <c r="B31" s="826"/>
      <c r="C31" s="247" t="s">
        <v>653</v>
      </c>
      <c r="D31" s="34" t="s">
        <v>20</v>
      </c>
      <c r="E31" s="29" t="s">
        <v>89</v>
      </c>
      <c r="F31" s="29" t="s">
        <v>652</v>
      </c>
      <c r="G31" s="221"/>
      <c r="H31" s="29" t="s">
        <v>595</v>
      </c>
      <c r="I31" s="29"/>
      <c r="J31" s="284"/>
      <c r="K31" s="338"/>
      <c r="L31" s="296"/>
      <c r="M31" s="296"/>
      <c r="N31" s="296" t="s">
        <v>699</v>
      </c>
      <c r="O31" s="289"/>
      <c r="P31" s="209" t="s">
        <v>594</v>
      </c>
      <c r="Q31" s="29">
        <f t="shared" si="1"/>
        <v>3</v>
      </c>
      <c r="R31" s="497">
        <f t="shared" si="0"/>
        <v>0.75</v>
      </c>
      <c r="S31" s="6"/>
      <c r="W31" s="707"/>
      <c r="X31" s="708" t="s">
        <v>1022</v>
      </c>
    </row>
    <row r="32" spans="1:24" ht="71.25" customHeight="1" thickBot="1" x14ac:dyDescent="0.25">
      <c r="A32" s="824"/>
      <c r="B32" s="830"/>
      <c r="C32" s="256" t="s">
        <v>97</v>
      </c>
      <c r="D32" s="39">
        <v>2017</v>
      </c>
      <c r="E32" s="40" t="s">
        <v>89</v>
      </c>
      <c r="F32" s="40" t="s">
        <v>600</v>
      </c>
      <c r="G32" s="222" t="s">
        <v>593</v>
      </c>
      <c r="H32" s="40" t="s">
        <v>593</v>
      </c>
      <c r="I32" s="40"/>
      <c r="J32" s="286"/>
      <c r="K32" s="333"/>
      <c r="L32" s="296" t="s">
        <v>699</v>
      </c>
      <c r="M32" s="297"/>
      <c r="N32" s="296"/>
      <c r="O32" s="298"/>
      <c r="P32" s="277" t="s">
        <v>593</v>
      </c>
      <c r="Q32" s="40">
        <f t="shared" si="1"/>
        <v>1</v>
      </c>
      <c r="R32" s="498">
        <f t="shared" si="0"/>
        <v>0.25</v>
      </c>
      <c r="S32" s="18"/>
      <c r="T32" s="306">
        <f>AVERAGE(Q28:Q32)</f>
        <v>2.4</v>
      </c>
      <c r="U32" s="331">
        <f>AVERAGE(R28:R32)</f>
        <v>0.6</v>
      </c>
      <c r="W32" s="721" t="s">
        <v>1023</v>
      </c>
      <c r="X32" s="722" t="s">
        <v>1024</v>
      </c>
    </row>
    <row r="33" spans="1:24" ht="47.25" customHeight="1" x14ac:dyDescent="0.2">
      <c r="A33" s="824"/>
      <c r="B33" s="871" t="s">
        <v>103</v>
      </c>
      <c r="C33" s="248" t="s">
        <v>101</v>
      </c>
      <c r="D33" s="36" t="s">
        <v>20</v>
      </c>
      <c r="E33" s="27" t="s">
        <v>23</v>
      </c>
      <c r="F33" s="27" t="s">
        <v>15</v>
      </c>
      <c r="G33" s="223"/>
      <c r="H33" s="37" t="s">
        <v>593</v>
      </c>
      <c r="I33" s="29"/>
      <c r="J33" s="284"/>
      <c r="K33" s="332"/>
      <c r="L33" s="295" t="s">
        <v>699</v>
      </c>
      <c r="M33" s="295"/>
      <c r="N33" s="295"/>
      <c r="O33" s="289"/>
      <c r="P33" s="276" t="s">
        <v>593</v>
      </c>
      <c r="Q33" s="379">
        <f t="shared" si="1"/>
        <v>1</v>
      </c>
      <c r="R33" s="496">
        <f t="shared" si="0"/>
        <v>0.25</v>
      </c>
      <c r="S33" s="199"/>
      <c r="W33" s="725"/>
      <c r="X33" s="726" t="s">
        <v>1025</v>
      </c>
    </row>
    <row r="34" spans="1:24" ht="54" customHeight="1" x14ac:dyDescent="0.2">
      <c r="A34" s="824"/>
      <c r="B34" s="872"/>
      <c r="C34" s="252" t="s">
        <v>654</v>
      </c>
      <c r="D34" s="34">
        <v>2017</v>
      </c>
      <c r="E34" s="29" t="s">
        <v>415</v>
      </c>
      <c r="F34" s="29" t="s">
        <v>15</v>
      </c>
      <c r="G34" s="221" t="s">
        <v>593</v>
      </c>
      <c r="H34" s="29" t="s">
        <v>593</v>
      </c>
      <c r="I34" s="29"/>
      <c r="J34" s="284"/>
      <c r="K34" s="338"/>
      <c r="L34" s="296" t="s">
        <v>699</v>
      </c>
      <c r="M34" s="296"/>
      <c r="N34" s="296"/>
      <c r="O34" s="289"/>
      <c r="P34" s="209" t="s">
        <v>593</v>
      </c>
      <c r="Q34" s="29">
        <f t="shared" si="1"/>
        <v>1</v>
      </c>
      <c r="R34" s="497">
        <f t="shared" si="0"/>
        <v>0.25</v>
      </c>
      <c r="S34" s="6"/>
      <c r="W34" s="711" t="s">
        <v>1026</v>
      </c>
      <c r="X34" s="712" t="s">
        <v>1027</v>
      </c>
    </row>
    <row r="35" spans="1:24" ht="45.75" customHeight="1" x14ac:dyDescent="0.2">
      <c r="A35" s="824"/>
      <c r="B35" s="872"/>
      <c r="C35" s="249" t="s">
        <v>655</v>
      </c>
      <c r="D35" s="34" t="s">
        <v>11</v>
      </c>
      <c r="E35" s="29" t="s">
        <v>15</v>
      </c>
      <c r="F35" s="29" t="s">
        <v>15</v>
      </c>
      <c r="G35" s="221" t="s">
        <v>595</v>
      </c>
      <c r="H35" s="29" t="s">
        <v>593</v>
      </c>
      <c r="I35" s="29"/>
      <c r="J35" s="284"/>
      <c r="K35" s="338"/>
      <c r="L35" s="296" t="s">
        <v>699</v>
      </c>
      <c r="M35" s="296"/>
      <c r="N35" s="296"/>
      <c r="O35" s="289"/>
      <c r="P35" s="209" t="s">
        <v>593</v>
      </c>
      <c r="Q35" s="29">
        <f t="shared" si="1"/>
        <v>1</v>
      </c>
      <c r="R35" s="497">
        <f t="shared" si="0"/>
        <v>0.25</v>
      </c>
      <c r="S35" s="6"/>
      <c r="W35" s="713" t="s">
        <v>1028</v>
      </c>
      <c r="X35" s="714" t="s">
        <v>1029</v>
      </c>
    </row>
    <row r="36" spans="1:24" ht="69.75" customHeight="1" x14ac:dyDescent="0.2">
      <c r="A36" s="824"/>
      <c r="B36" s="872"/>
      <c r="C36" s="33" t="s">
        <v>416</v>
      </c>
      <c r="D36" s="34">
        <v>2017</v>
      </c>
      <c r="E36" s="29" t="s">
        <v>417</v>
      </c>
      <c r="F36" s="29" t="s">
        <v>15</v>
      </c>
      <c r="G36" s="221" t="s">
        <v>595</v>
      </c>
      <c r="H36" s="29" t="s">
        <v>700</v>
      </c>
      <c r="I36" s="29" t="s">
        <v>700</v>
      </c>
      <c r="J36" s="284" t="s">
        <v>700</v>
      </c>
      <c r="K36" s="338"/>
      <c r="L36" s="296"/>
      <c r="M36" s="296"/>
      <c r="N36" s="296"/>
      <c r="O36" s="289" t="s">
        <v>699</v>
      </c>
      <c r="P36" s="209" t="s">
        <v>595</v>
      </c>
      <c r="Q36" s="29">
        <f t="shared" si="1"/>
        <v>4</v>
      </c>
      <c r="R36" s="497">
        <f t="shared" si="0"/>
        <v>1</v>
      </c>
      <c r="S36" s="6"/>
      <c r="W36" s="696" t="s">
        <v>1030</v>
      </c>
      <c r="X36" s="83" t="s">
        <v>1025</v>
      </c>
    </row>
    <row r="37" spans="1:24" ht="57.75" customHeight="1" thickBot="1" x14ac:dyDescent="0.25">
      <c r="A37" s="825"/>
      <c r="B37" s="873"/>
      <c r="C37" s="255" t="s">
        <v>102</v>
      </c>
      <c r="D37" s="39" t="s">
        <v>20</v>
      </c>
      <c r="E37" s="22" t="s">
        <v>104</v>
      </c>
      <c r="F37" s="22" t="s">
        <v>15</v>
      </c>
      <c r="G37" s="222"/>
      <c r="H37" s="40" t="s">
        <v>593</v>
      </c>
      <c r="I37" s="40"/>
      <c r="J37" s="286"/>
      <c r="K37" s="333"/>
      <c r="L37" s="296"/>
      <c r="M37" s="297"/>
      <c r="N37" s="296" t="s">
        <v>699</v>
      </c>
      <c r="O37" s="298"/>
      <c r="P37" s="277" t="s">
        <v>593</v>
      </c>
      <c r="Q37" s="40">
        <f t="shared" si="1"/>
        <v>3</v>
      </c>
      <c r="R37" s="498">
        <f t="shared" si="0"/>
        <v>0.75</v>
      </c>
      <c r="S37" s="18"/>
      <c r="T37" s="306">
        <f>AVERAGE(Q33:Q37)</f>
        <v>2</v>
      </c>
      <c r="U37" s="331">
        <f>AVERAGE(R33:R37)</f>
        <v>0.5</v>
      </c>
      <c r="V37" s="331">
        <f>AVERAGE(U32:U37)</f>
        <v>0.55000000000000004</v>
      </c>
      <c r="W37" s="715"/>
      <c r="X37" s="716" t="s">
        <v>1025</v>
      </c>
    </row>
    <row r="38" spans="1:24" ht="22.5" customHeight="1" x14ac:dyDescent="0.2">
      <c r="A38" s="824" t="s">
        <v>559</v>
      </c>
      <c r="B38" s="817" t="s">
        <v>113</v>
      </c>
      <c r="C38" s="35" t="s">
        <v>108</v>
      </c>
      <c r="D38" s="36">
        <v>2017</v>
      </c>
      <c r="E38" s="37" t="s">
        <v>112</v>
      </c>
      <c r="F38" s="37" t="s">
        <v>88</v>
      </c>
      <c r="G38" s="223" t="s">
        <v>595</v>
      </c>
      <c r="H38" s="37" t="s">
        <v>700</v>
      </c>
      <c r="I38" s="29" t="s">
        <v>700</v>
      </c>
      <c r="J38" s="284" t="s">
        <v>700</v>
      </c>
      <c r="K38" s="332"/>
      <c r="L38" s="295"/>
      <c r="M38" s="295"/>
      <c r="N38" s="295"/>
      <c r="O38" s="289" t="s">
        <v>699</v>
      </c>
      <c r="P38" s="276" t="s">
        <v>595</v>
      </c>
      <c r="Q38" s="379">
        <f t="shared" si="1"/>
        <v>4</v>
      </c>
      <c r="R38" s="496">
        <f t="shared" si="0"/>
        <v>1</v>
      </c>
      <c r="S38" s="199"/>
      <c r="W38" s="710"/>
      <c r="X38" s="106"/>
    </row>
    <row r="39" spans="1:24" ht="23.25" customHeight="1" x14ac:dyDescent="0.2">
      <c r="A39" s="824"/>
      <c r="B39" s="826"/>
      <c r="C39" s="245" t="s">
        <v>109</v>
      </c>
      <c r="D39" s="144">
        <v>2017</v>
      </c>
      <c r="E39" s="138" t="s">
        <v>88</v>
      </c>
      <c r="F39" s="29" t="s">
        <v>603</v>
      </c>
      <c r="G39" s="221" t="s">
        <v>595</v>
      </c>
      <c r="H39" s="29" t="s">
        <v>595</v>
      </c>
      <c r="I39" s="29" t="s">
        <v>700</v>
      </c>
      <c r="J39" s="284" t="s">
        <v>700</v>
      </c>
      <c r="K39" s="338"/>
      <c r="L39" s="296"/>
      <c r="M39" s="296"/>
      <c r="N39" s="296"/>
      <c r="O39" s="289" t="s">
        <v>699</v>
      </c>
      <c r="P39" s="209" t="s">
        <v>595</v>
      </c>
      <c r="Q39" s="29">
        <f t="shared" si="1"/>
        <v>4</v>
      </c>
      <c r="R39" s="497">
        <f t="shared" si="0"/>
        <v>1</v>
      </c>
      <c r="S39" s="6"/>
      <c r="W39" s="723"/>
      <c r="X39" s="724" t="s">
        <v>1031</v>
      </c>
    </row>
    <row r="40" spans="1:24" ht="102.75" customHeight="1" x14ac:dyDescent="0.2">
      <c r="A40" s="824"/>
      <c r="B40" s="826"/>
      <c r="C40" s="257" t="s">
        <v>81</v>
      </c>
      <c r="D40" s="34" t="s">
        <v>11</v>
      </c>
      <c r="E40" s="29" t="s">
        <v>89</v>
      </c>
      <c r="F40" s="29" t="s">
        <v>827</v>
      </c>
      <c r="G40" s="221" t="s">
        <v>595</v>
      </c>
      <c r="H40" s="29" t="s">
        <v>595</v>
      </c>
      <c r="I40" s="29"/>
      <c r="J40" s="284"/>
      <c r="K40" s="338"/>
      <c r="L40" s="296"/>
      <c r="M40" s="296" t="s">
        <v>699</v>
      </c>
      <c r="N40" s="296"/>
      <c r="O40" s="289"/>
      <c r="P40" s="209" t="s">
        <v>594</v>
      </c>
      <c r="Q40" s="29">
        <f t="shared" si="1"/>
        <v>2</v>
      </c>
      <c r="R40" s="497">
        <f t="shared" si="0"/>
        <v>0.5</v>
      </c>
      <c r="S40" s="6" t="s">
        <v>828</v>
      </c>
      <c r="W40" s="727" t="s">
        <v>1033</v>
      </c>
      <c r="X40" s="728" t="s">
        <v>1032</v>
      </c>
    </row>
    <row r="41" spans="1:24" ht="63.75" customHeight="1" x14ac:dyDescent="0.2">
      <c r="A41" s="824"/>
      <c r="B41" s="826"/>
      <c r="C41" s="244" t="s">
        <v>829</v>
      </c>
      <c r="D41" s="336" t="s">
        <v>10</v>
      </c>
      <c r="E41" s="334" t="s">
        <v>90</v>
      </c>
      <c r="F41" s="334" t="s">
        <v>568</v>
      </c>
      <c r="G41" s="221" t="s">
        <v>593</v>
      </c>
      <c r="H41" s="29" t="s">
        <v>593</v>
      </c>
      <c r="I41" s="29"/>
      <c r="J41" s="284"/>
      <c r="K41" s="338" t="s">
        <v>699</v>
      </c>
      <c r="L41" s="296"/>
      <c r="M41" s="296"/>
      <c r="N41" s="296"/>
      <c r="O41" s="289"/>
      <c r="P41" s="209" t="s">
        <v>593</v>
      </c>
      <c r="Q41" s="29">
        <f t="shared" si="1"/>
        <v>0</v>
      </c>
      <c r="R41" s="497">
        <f t="shared" si="0"/>
        <v>0</v>
      </c>
      <c r="S41" s="6"/>
      <c r="W41" s="719" t="s">
        <v>1034</v>
      </c>
      <c r="X41" s="720" t="s">
        <v>1035</v>
      </c>
    </row>
    <row r="42" spans="1:24" ht="66.75" customHeight="1" x14ac:dyDescent="0.2">
      <c r="A42" s="824"/>
      <c r="B42" s="826"/>
      <c r="C42" s="244" t="s">
        <v>656</v>
      </c>
      <c r="D42" s="186" t="s">
        <v>11</v>
      </c>
      <c r="E42" s="185" t="s">
        <v>563</v>
      </c>
      <c r="F42" s="185" t="s">
        <v>539</v>
      </c>
      <c r="G42" s="221" t="s">
        <v>593</v>
      </c>
      <c r="H42" s="29" t="s">
        <v>593</v>
      </c>
      <c r="I42" s="29"/>
      <c r="J42" s="284"/>
      <c r="K42" s="338"/>
      <c r="L42" s="296" t="s">
        <v>699</v>
      </c>
      <c r="M42" s="296"/>
      <c r="N42" s="296"/>
      <c r="O42" s="289"/>
      <c r="P42" s="209" t="s">
        <v>593</v>
      </c>
      <c r="Q42" s="29">
        <f t="shared" si="1"/>
        <v>1</v>
      </c>
      <c r="R42" s="497">
        <f t="shared" si="0"/>
        <v>0.25</v>
      </c>
      <c r="S42" s="6"/>
      <c r="W42" s="719"/>
      <c r="X42" s="720" t="s">
        <v>1036</v>
      </c>
    </row>
    <row r="43" spans="1:24" ht="87" customHeight="1" thickBot="1" x14ac:dyDescent="0.25">
      <c r="A43" s="824"/>
      <c r="B43" s="830"/>
      <c r="C43" s="256" t="s">
        <v>82</v>
      </c>
      <c r="D43" s="39" t="s">
        <v>11</v>
      </c>
      <c r="E43" s="138" t="s">
        <v>91</v>
      </c>
      <c r="F43" s="181" t="s">
        <v>539</v>
      </c>
      <c r="G43" s="222" t="s">
        <v>595</v>
      </c>
      <c r="H43" s="40" t="s">
        <v>595</v>
      </c>
      <c r="I43" s="40"/>
      <c r="J43" s="286"/>
      <c r="K43" s="333"/>
      <c r="L43" s="296"/>
      <c r="M43" s="297" t="s">
        <v>699</v>
      </c>
      <c r="N43" s="296"/>
      <c r="O43" s="298"/>
      <c r="P43" s="277" t="s">
        <v>594</v>
      </c>
      <c r="Q43" s="40">
        <f t="shared" si="1"/>
        <v>2</v>
      </c>
      <c r="R43" s="498">
        <f t="shared" si="0"/>
        <v>0.5</v>
      </c>
      <c r="S43" s="18"/>
      <c r="T43" s="306">
        <f>AVERAGE(Q38:Q43)</f>
        <v>2.1666666666666665</v>
      </c>
      <c r="U43" s="331">
        <f>AVERAGE(R38:R43)</f>
        <v>0.54166666666666663</v>
      </c>
      <c r="W43" s="729" t="s">
        <v>1037</v>
      </c>
      <c r="X43" s="730" t="s">
        <v>1038</v>
      </c>
    </row>
    <row r="44" spans="1:24" ht="63.75" x14ac:dyDescent="0.2">
      <c r="A44" s="824"/>
      <c r="B44" s="874" t="s">
        <v>356</v>
      </c>
      <c r="C44" s="20" t="s">
        <v>110</v>
      </c>
      <c r="D44" s="36" t="s">
        <v>20</v>
      </c>
      <c r="E44" s="37" t="s">
        <v>403</v>
      </c>
      <c r="F44" s="37" t="s">
        <v>253</v>
      </c>
      <c r="G44" s="223"/>
      <c r="H44" s="37" t="s">
        <v>593</v>
      </c>
      <c r="I44" s="29"/>
      <c r="J44" s="284"/>
      <c r="K44" s="332"/>
      <c r="L44" s="295" t="s">
        <v>699</v>
      </c>
      <c r="M44" s="295"/>
      <c r="N44" s="295"/>
      <c r="O44" s="289"/>
      <c r="P44" s="276" t="s">
        <v>593</v>
      </c>
      <c r="Q44" s="379">
        <f t="shared" si="1"/>
        <v>1</v>
      </c>
      <c r="R44" s="496">
        <f t="shared" si="0"/>
        <v>0.25</v>
      </c>
      <c r="S44" s="199" t="s">
        <v>831</v>
      </c>
      <c r="W44" s="731"/>
      <c r="X44" s="732"/>
    </row>
    <row r="45" spans="1:24" ht="22.5" customHeight="1" x14ac:dyDescent="0.2">
      <c r="A45" s="824"/>
      <c r="B45" s="872"/>
      <c r="C45" s="6" t="s">
        <v>114</v>
      </c>
      <c r="D45" s="34" t="s">
        <v>20</v>
      </c>
      <c r="E45" s="29" t="s">
        <v>403</v>
      </c>
      <c r="F45" s="12" t="s">
        <v>88</v>
      </c>
      <c r="G45" s="221"/>
      <c r="H45" s="29" t="s">
        <v>593</v>
      </c>
      <c r="I45" s="29"/>
      <c r="J45" s="284"/>
      <c r="K45" s="338"/>
      <c r="L45" s="296" t="s">
        <v>699</v>
      </c>
      <c r="M45" s="296"/>
      <c r="N45" s="296"/>
      <c r="O45" s="289"/>
      <c r="P45" s="209" t="s">
        <v>593</v>
      </c>
      <c r="Q45" s="29">
        <f t="shared" si="1"/>
        <v>1</v>
      </c>
      <c r="R45" s="497">
        <f>IFERROR(LOOKUP("X",K45:O45,$K$3:$O$3),"No Valorable")</f>
        <v>0.25</v>
      </c>
      <c r="S45" s="6" t="s">
        <v>830</v>
      </c>
      <c r="W45" s="733"/>
      <c r="X45" s="734"/>
    </row>
    <row r="46" spans="1:24" ht="21" customHeight="1" x14ac:dyDescent="0.2">
      <c r="A46" s="824"/>
      <c r="B46" s="872"/>
      <c r="C46" s="245" t="s">
        <v>115</v>
      </c>
      <c r="D46" s="34">
        <v>2017</v>
      </c>
      <c r="E46" s="29" t="s">
        <v>119</v>
      </c>
      <c r="F46" s="29" t="s">
        <v>588</v>
      </c>
      <c r="G46" s="221" t="s">
        <v>593</v>
      </c>
      <c r="H46" s="29" t="s">
        <v>593</v>
      </c>
      <c r="I46" s="29"/>
      <c r="J46" s="284"/>
      <c r="K46" s="338"/>
      <c r="L46" s="296" t="s">
        <v>699</v>
      </c>
      <c r="M46" s="296"/>
      <c r="N46" s="296"/>
      <c r="O46" s="289"/>
      <c r="P46" s="209" t="s">
        <v>593</v>
      </c>
      <c r="Q46" s="29">
        <f t="shared" si="1"/>
        <v>1</v>
      </c>
      <c r="R46" s="497">
        <f t="shared" si="0"/>
        <v>0.25</v>
      </c>
      <c r="S46" s="6"/>
      <c r="W46" s="723" t="s">
        <v>1039</v>
      </c>
      <c r="X46" s="724" t="s">
        <v>1040</v>
      </c>
    </row>
    <row r="47" spans="1:24" ht="23.25" customHeight="1" x14ac:dyDescent="0.2">
      <c r="A47" s="824"/>
      <c r="B47" s="872"/>
      <c r="C47" s="77" t="s">
        <v>715</v>
      </c>
      <c r="D47" s="34" t="s">
        <v>11</v>
      </c>
      <c r="E47" s="29" t="s">
        <v>119</v>
      </c>
      <c r="F47" s="29" t="s">
        <v>119</v>
      </c>
      <c r="G47" s="221" t="s">
        <v>593</v>
      </c>
      <c r="H47" s="29" t="s">
        <v>593</v>
      </c>
      <c r="I47" s="29"/>
      <c r="J47" s="284"/>
      <c r="K47" s="338"/>
      <c r="L47" s="296" t="s">
        <v>699</v>
      </c>
      <c r="M47" s="296"/>
      <c r="N47" s="296"/>
      <c r="O47" s="289"/>
      <c r="P47" s="209" t="s">
        <v>593</v>
      </c>
      <c r="Q47" s="29">
        <f t="shared" si="1"/>
        <v>1</v>
      </c>
      <c r="R47" s="497">
        <f t="shared" si="0"/>
        <v>0.25</v>
      </c>
      <c r="S47" s="6"/>
      <c r="W47" s="696" t="s">
        <v>1041</v>
      </c>
      <c r="X47" s="83" t="s">
        <v>1042</v>
      </c>
    </row>
    <row r="48" spans="1:24" ht="48.75" customHeight="1" x14ac:dyDescent="0.2">
      <c r="A48" s="824"/>
      <c r="B48" s="872"/>
      <c r="C48" s="6" t="s">
        <v>116</v>
      </c>
      <c r="D48" s="13" t="s">
        <v>20</v>
      </c>
      <c r="E48" s="12" t="s">
        <v>574</v>
      </c>
      <c r="F48" s="29" t="s">
        <v>119</v>
      </c>
      <c r="G48" s="221"/>
      <c r="H48" s="29" t="s">
        <v>593</v>
      </c>
      <c r="I48" s="29"/>
      <c r="J48" s="284"/>
      <c r="K48" s="338" t="s">
        <v>699</v>
      </c>
      <c r="L48" s="296"/>
      <c r="M48" s="296"/>
      <c r="N48" s="296"/>
      <c r="O48" s="289"/>
      <c r="P48" s="209" t="s">
        <v>593</v>
      </c>
      <c r="Q48" s="29">
        <f t="shared" si="1"/>
        <v>0</v>
      </c>
      <c r="R48" s="497">
        <f t="shared" si="0"/>
        <v>0</v>
      </c>
      <c r="S48" s="6" t="s">
        <v>832</v>
      </c>
      <c r="W48" s="733"/>
      <c r="X48" s="734"/>
    </row>
    <row r="49" spans="1:24" ht="36.75" customHeight="1" x14ac:dyDescent="0.2">
      <c r="A49" s="824"/>
      <c r="B49" s="872"/>
      <c r="C49" s="244" t="s">
        <v>347</v>
      </c>
      <c r="D49" s="13" t="s">
        <v>20</v>
      </c>
      <c r="E49" s="12" t="s">
        <v>120</v>
      </c>
      <c r="F49" s="29" t="s">
        <v>119</v>
      </c>
      <c r="G49" s="221"/>
      <c r="H49" s="29" t="s">
        <v>593</v>
      </c>
      <c r="I49" s="29"/>
      <c r="J49" s="284"/>
      <c r="K49" s="338"/>
      <c r="L49" s="296" t="s">
        <v>699</v>
      </c>
      <c r="M49" s="296"/>
      <c r="N49" s="296"/>
      <c r="O49" s="289"/>
      <c r="P49" s="209" t="s">
        <v>593</v>
      </c>
      <c r="Q49" s="29">
        <f t="shared" si="1"/>
        <v>1</v>
      </c>
      <c r="R49" s="497">
        <f t="shared" si="0"/>
        <v>0.25</v>
      </c>
      <c r="S49" s="6"/>
      <c r="W49" s="719"/>
      <c r="X49" s="720" t="s">
        <v>1043</v>
      </c>
    </row>
    <row r="50" spans="1:24" ht="30.75" customHeight="1" x14ac:dyDescent="0.2">
      <c r="A50" s="824"/>
      <c r="B50" s="872"/>
      <c r="C50" s="244" t="s">
        <v>117</v>
      </c>
      <c r="D50" s="34">
        <v>2017</v>
      </c>
      <c r="E50" s="29" t="s">
        <v>574</v>
      </c>
      <c r="F50" s="29" t="s">
        <v>119</v>
      </c>
      <c r="G50" s="221" t="s">
        <v>593</v>
      </c>
      <c r="H50" s="29" t="s">
        <v>593</v>
      </c>
      <c r="I50" s="29"/>
      <c r="J50" s="284"/>
      <c r="K50" s="338"/>
      <c r="L50" s="296" t="s">
        <v>699</v>
      </c>
      <c r="M50" s="296"/>
      <c r="N50" s="296"/>
      <c r="O50" s="289"/>
      <c r="P50" s="209" t="s">
        <v>593</v>
      </c>
      <c r="Q50" s="29">
        <f t="shared" si="1"/>
        <v>1</v>
      </c>
      <c r="R50" s="497">
        <f t="shared" si="0"/>
        <v>0.25</v>
      </c>
      <c r="S50" s="6"/>
      <c r="W50" s="719" t="s">
        <v>1044</v>
      </c>
      <c r="X50" s="720" t="s">
        <v>1045</v>
      </c>
    </row>
    <row r="51" spans="1:24" ht="19.5" customHeight="1" x14ac:dyDescent="0.2">
      <c r="A51" s="824"/>
      <c r="B51" s="872"/>
      <c r="C51" s="244" t="s">
        <v>118</v>
      </c>
      <c r="D51" s="34">
        <v>2018</v>
      </c>
      <c r="E51" s="29" t="s">
        <v>120</v>
      </c>
      <c r="F51" s="29" t="s">
        <v>119</v>
      </c>
      <c r="G51" s="221"/>
      <c r="H51" s="29" t="s">
        <v>593</v>
      </c>
      <c r="I51" s="29"/>
      <c r="J51" s="284"/>
      <c r="K51" s="338"/>
      <c r="L51" s="296" t="s">
        <v>699</v>
      </c>
      <c r="M51" s="296"/>
      <c r="N51" s="296"/>
      <c r="O51" s="289"/>
      <c r="P51" s="209" t="s">
        <v>593</v>
      </c>
      <c r="Q51" s="29">
        <f t="shared" si="1"/>
        <v>1</v>
      </c>
      <c r="R51" s="497">
        <f t="shared" si="0"/>
        <v>0.25</v>
      </c>
      <c r="S51" s="6"/>
      <c r="W51" s="719"/>
      <c r="X51" s="720" t="s">
        <v>1046</v>
      </c>
    </row>
    <row r="52" spans="1:24" ht="27" customHeight="1" x14ac:dyDescent="0.2">
      <c r="A52" s="824"/>
      <c r="B52" s="872"/>
      <c r="C52" s="244" t="s">
        <v>106</v>
      </c>
      <c r="D52" s="144" t="s">
        <v>10</v>
      </c>
      <c r="E52" s="138" t="s">
        <v>120</v>
      </c>
      <c r="F52" s="29" t="s">
        <v>657</v>
      </c>
      <c r="G52" s="221" t="s">
        <v>595</v>
      </c>
      <c r="H52" s="29" t="s">
        <v>593</v>
      </c>
      <c r="I52" s="29"/>
      <c r="J52" s="284"/>
      <c r="K52" s="338"/>
      <c r="L52" s="296"/>
      <c r="M52" s="296"/>
      <c r="N52" s="296" t="s">
        <v>699</v>
      </c>
      <c r="O52" s="289"/>
      <c r="P52" s="209" t="s">
        <v>593</v>
      </c>
      <c r="Q52" s="29">
        <f t="shared" si="1"/>
        <v>3</v>
      </c>
      <c r="R52" s="497">
        <f t="shared" si="0"/>
        <v>0.75</v>
      </c>
      <c r="S52" s="6"/>
      <c r="W52" s="719" t="s">
        <v>1047</v>
      </c>
      <c r="X52" s="720" t="s">
        <v>1048</v>
      </c>
    </row>
    <row r="53" spans="1:24" ht="19.5" customHeight="1" x14ac:dyDescent="0.2">
      <c r="A53" s="824"/>
      <c r="B53" s="872"/>
      <c r="C53" s="244" t="s">
        <v>105</v>
      </c>
      <c r="D53" s="144" t="s">
        <v>11</v>
      </c>
      <c r="E53" s="138" t="s">
        <v>575</v>
      </c>
      <c r="F53" s="138" t="s">
        <v>586</v>
      </c>
      <c r="G53" s="221" t="s">
        <v>593</v>
      </c>
      <c r="H53" s="29" t="s">
        <v>593</v>
      </c>
      <c r="I53" s="29"/>
      <c r="J53" s="284"/>
      <c r="K53" s="338"/>
      <c r="L53" s="296" t="s">
        <v>699</v>
      </c>
      <c r="M53" s="296"/>
      <c r="N53" s="296"/>
      <c r="O53" s="289"/>
      <c r="P53" s="209" t="s">
        <v>593</v>
      </c>
      <c r="Q53" s="29">
        <f t="shared" si="1"/>
        <v>1</v>
      </c>
      <c r="R53" s="497">
        <f t="shared" si="0"/>
        <v>0.25</v>
      </c>
      <c r="S53" s="6"/>
      <c r="W53" s="719" t="s">
        <v>1049</v>
      </c>
      <c r="X53" s="720" t="s">
        <v>1050</v>
      </c>
    </row>
    <row r="54" spans="1:24" ht="32.25" customHeight="1" x14ac:dyDescent="0.2">
      <c r="A54" s="824"/>
      <c r="B54" s="872"/>
      <c r="C54" s="258" t="s">
        <v>107</v>
      </c>
      <c r="D54" s="144" t="s">
        <v>85</v>
      </c>
      <c r="E54" s="138" t="s">
        <v>671</v>
      </c>
      <c r="F54" s="140" t="s">
        <v>586</v>
      </c>
      <c r="G54" s="221" t="s">
        <v>593</v>
      </c>
      <c r="H54" s="29" t="s">
        <v>593</v>
      </c>
      <c r="I54" s="29"/>
      <c r="J54" s="284"/>
      <c r="K54" s="338"/>
      <c r="L54" s="296" t="s">
        <v>699</v>
      </c>
      <c r="M54" s="296"/>
      <c r="N54" s="296"/>
      <c r="O54" s="289"/>
      <c r="P54" s="209" t="s">
        <v>593</v>
      </c>
      <c r="Q54" s="29">
        <f t="shared" si="1"/>
        <v>1</v>
      </c>
      <c r="R54" s="497">
        <f t="shared" si="0"/>
        <v>0.25</v>
      </c>
      <c r="S54" s="6"/>
      <c r="W54" s="701" t="s">
        <v>1051</v>
      </c>
      <c r="X54" s="702" t="s">
        <v>1052</v>
      </c>
    </row>
    <row r="55" spans="1:24" ht="53.25" customHeight="1" x14ac:dyDescent="0.2">
      <c r="A55" s="824"/>
      <c r="B55" s="872"/>
      <c r="C55" s="247" t="s">
        <v>447</v>
      </c>
      <c r="D55" s="336" t="s">
        <v>11</v>
      </c>
      <c r="E55" s="334" t="s">
        <v>576</v>
      </c>
      <c r="F55" s="334" t="s">
        <v>568</v>
      </c>
      <c r="G55" s="221" t="s">
        <v>595</v>
      </c>
      <c r="H55" s="29" t="s">
        <v>593</v>
      </c>
      <c r="I55" s="29"/>
      <c r="J55" s="284"/>
      <c r="K55" s="338"/>
      <c r="L55" s="296" t="s">
        <v>699</v>
      </c>
      <c r="M55" s="296"/>
      <c r="N55" s="296"/>
      <c r="O55" s="289"/>
      <c r="P55" s="209" t="s">
        <v>593</v>
      </c>
      <c r="Q55" s="29">
        <f t="shared" si="1"/>
        <v>1</v>
      </c>
      <c r="R55" s="497">
        <f t="shared" si="0"/>
        <v>0.25</v>
      </c>
      <c r="S55" s="6"/>
      <c r="T55" s="306"/>
      <c r="W55" s="707" t="s">
        <v>1053</v>
      </c>
      <c r="X55" s="708" t="s">
        <v>1054</v>
      </c>
    </row>
    <row r="56" spans="1:24" ht="28.5" customHeight="1" thickBot="1" x14ac:dyDescent="0.25">
      <c r="A56" s="824"/>
      <c r="B56" s="872"/>
      <c r="C56" s="256" t="s">
        <v>833</v>
      </c>
      <c r="D56" s="39" t="s">
        <v>20</v>
      </c>
      <c r="E56" s="40" t="s">
        <v>13</v>
      </c>
      <c r="F56" s="138" t="s">
        <v>13</v>
      </c>
      <c r="G56" s="222"/>
      <c r="H56" s="40" t="s">
        <v>593</v>
      </c>
      <c r="I56" s="40"/>
      <c r="J56" s="286"/>
      <c r="K56" s="333"/>
      <c r="L56" s="296" t="s">
        <v>699</v>
      </c>
      <c r="M56" s="297"/>
      <c r="N56" s="296"/>
      <c r="O56" s="298"/>
      <c r="P56" s="277" t="s">
        <v>593</v>
      </c>
      <c r="Q56" s="40">
        <f t="shared" si="1"/>
        <v>1</v>
      </c>
      <c r="R56" s="498">
        <f t="shared" si="0"/>
        <v>0.25</v>
      </c>
      <c r="S56" s="18" t="s">
        <v>713</v>
      </c>
      <c r="T56" s="306">
        <f>AVERAGE(Q44:Q56)</f>
        <v>1.0769230769230769</v>
      </c>
      <c r="U56" s="331">
        <f>AVERAGE(R44:R56)</f>
        <v>0.26923076923076922</v>
      </c>
      <c r="V56" s="331">
        <f>AVERAGE(U43:U56)</f>
        <v>0.40544871794871795</v>
      </c>
      <c r="W56" s="721"/>
      <c r="X56" s="722" t="s">
        <v>1055</v>
      </c>
    </row>
    <row r="57" spans="1:24" ht="30" customHeight="1" x14ac:dyDescent="0.2">
      <c r="A57" s="848" t="s">
        <v>124</v>
      </c>
      <c r="B57" s="874" t="s">
        <v>123</v>
      </c>
      <c r="C57" s="246" t="s">
        <v>658</v>
      </c>
      <c r="D57" s="36" t="s">
        <v>11</v>
      </c>
      <c r="E57" s="37" t="s">
        <v>112</v>
      </c>
      <c r="F57" s="37" t="s">
        <v>88</v>
      </c>
      <c r="G57" s="223" t="s">
        <v>595</v>
      </c>
      <c r="H57" s="37" t="s">
        <v>593</v>
      </c>
      <c r="I57" s="29"/>
      <c r="J57" s="284"/>
      <c r="K57" s="332"/>
      <c r="L57" s="295" t="s">
        <v>699</v>
      </c>
      <c r="M57" s="295"/>
      <c r="N57" s="295"/>
      <c r="O57" s="289"/>
      <c r="P57" s="276" t="s">
        <v>593</v>
      </c>
      <c r="Q57" s="379">
        <f t="shared" si="1"/>
        <v>1</v>
      </c>
      <c r="R57" s="496">
        <f t="shared" si="0"/>
        <v>0.25</v>
      </c>
      <c r="S57" s="199"/>
      <c r="W57" s="717" t="s">
        <v>1056</v>
      </c>
      <c r="X57" s="718" t="s">
        <v>1057</v>
      </c>
    </row>
    <row r="58" spans="1:24" ht="36" customHeight="1" x14ac:dyDescent="0.2">
      <c r="A58" s="824"/>
      <c r="B58" s="872"/>
      <c r="C58" s="77" t="s">
        <v>121</v>
      </c>
      <c r="D58" s="34">
        <v>2017</v>
      </c>
      <c r="E58" s="29" t="s">
        <v>88</v>
      </c>
      <c r="F58" s="29" t="s">
        <v>88</v>
      </c>
      <c r="G58" s="221" t="s">
        <v>595</v>
      </c>
      <c r="H58" s="29" t="s">
        <v>700</v>
      </c>
      <c r="I58" s="29" t="s">
        <v>700</v>
      </c>
      <c r="J58" s="284" t="s">
        <v>700</v>
      </c>
      <c r="K58" s="382"/>
      <c r="L58" s="296"/>
      <c r="M58" s="296"/>
      <c r="N58" s="296"/>
      <c r="O58" s="289" t="s">
        <v>699</v>
      </c>
      <c r="P58" s="209" t="s">
        <v>595</v>
      </c>
      <c r="Q58" s="29">
        <f t="shared" si="1"/>
        <v>4</v>
      </c>
      <c r="R58" s="497">
        <f t="shared" si="0"/>
        <v>1</v>
      </c>
      <c r="S58" s="6"/>
      <c r="W58" s="696" t="s">
        <v>1058</v>
      </c>
      <c r="X58" s="83"/>
    </row>
    <row r="59" spans="1:24" ht="26.25" thickBot="1" x14ac:dyDescent="0.25">
      <c r="A59" s="825"/>
      <c r="B59" s="875"/>
      <c r="C59" s="256" t="s">
        <v>122</v>
      </c>
      <c r="D59" s="39" t="s">
        <v>11</v>
      </c>
      <c r="E59" s="40" t="s">
        <v>112</v>
      </c>
      <c r="F59" s="40" t="s">
        <v>88</v>
      </c>
      <c r="G59" s="222" t="s">
        <v>595</v>
      </c>
      <c r="H59" s="40" t="s">
        <v>595</v>
      </c>
      <c r="I59" s="40"/>
      <c r="J59" s="286"/>
      <c r="K59" s="303"/>
      <c r="L59" s="304"/>
      <c r="M59" s="304" t="s">
        <v>699</v>
      </c>
      <c r="N59" s="304"/>
      <c r="O59" s="305"/>
      <c r="P59" s="277" t="s">
        <v>594</v>
      </c>
      <c r="Q59" s="40">
        <f t="shared" si="1"/>
        <v>2</v>
      </c>
      <c r="R59" s="498">
        <f t="shared" si="0"/>
        <v>0.5</v>
      </c>
      <c r="S59" s="31"/>
      <c r="T59" s="306">
        <f>AVERAGE(Q57:Q59)</f>
        <v>2.3333333333333335</v>
      </c>
      <c r="U59" s="331">
        <f>AVERAGE(R57:R59)</f>
        <v>0.58333333333333337</v>
      </c>
      <c r="V59" s="525">
        <f>U59</f>
        <v>0.58333333333333337</v>
      </c>
      <c r="W59" s="721"/>
      <c r="X59" s="722" t="s">
        <v>1059</v>
      </c>
    </row>
    <row r="60" spans="1:24" ht="27.75" customHeight="1" thickBot="1" x14ac:dyDescent="0.25">
      <c r="A60" s="10"/>
      <c r="B60" s="4"/>
      <c r="C60" s="3"/>
      <c r="D60" s="4"/>
      <c r="E60" s="4"/>
      <c r="F60" s="4"/>
      <c r="G60" s="4"/>
      <c r="I60" s="3"/>
      <c r="J60" s="387">
        <f>SUM(K60:O60)</f>
        <v>53</v>
      </c>
      <c r="K60" s="11">
        <f>COUNTIF(K4:K59,"X")</f>
        <v>2</v>
      </c>
      <c r="L60" s="11">
        <f>COUNTIF(L4:L59,"X")</f>
        <v>30</v>
      </c>
      <c r="M60" s="11">
        <f>COUNTIF(M4:M59,"X")</f>
        <v>4</v>
      </c>
      <c r="N60" s="11">
        <f>COUNTIF(N4:N59,"X")</f>
        <v>5</v>
      </c>
      <c r="O60" s="11">
        <f>COUNTIF(O4:O59,"X")</f>
        <v>12</v>
      </c>
      <c r="Q60" s="386">
        <f>COUNTIF(Q4:Q59,"&gt;=0")</f>
        <v>53</v>
      </c>
      <c r="R60" s="386">
        <f>COUNTIF(R4:R59,"&gt;=0")</f>
        <v>53</v>
      </c>
      <c r="T60" s="476">
        <f>AVERAGE(T4:T59)</f>
        <v>2.0052322677322674</v>
      </c>
      <c r="V60" s="504">
        <f>AVERAGE(V4:V59)</f>
        <v>0.50028887778887787</v>
      </c>
    </row>
    <row r="61" spans="1:24" x14ac:dyDescent="0.2">
      <c r="A61" s="10"/>
      <c r="B61" s="4"/>
      <c r="C61" s="3"/>
      <c r="D61" s="4"/>
      <c r="E61" s="4"/>
      <c r="F61" s="4"/>
      <c r="G61" s="4"/>
      <c r="H61" s="4"/>
      <c r="I61" s="4"/>
    </row>
    <row r="62" spans="1:24" x14ac:dyDescent="0.2">
      <c r="A62" s="10"/>
      <c r="B62" s="4"/>
      <c r="C62" s="3"/>
      <c r="D62" s="4"/>
      <c r="E62" s="4"/>
      <c r="F62" s="4"/>
      <c r="G62" s="4"/>
      <c r="H62" s="4"/>
      <c r="I62" s="4"/>
      <c r="K62" s="374">
        <f>K60/$J$60</f>
        <v>3.7735849056603772E-2</v>
      </c>
      <c r="L62" s="374">
        <f t="shared" ref="L62:O62" si="2">L60/$J$60</f>
        <v>0.56603773584905659</v>
      </c>
      <c r="M62" s="374">
        <f t="shared" si="2"/>
        <v>7.5471698113207544E-2</v>
      </c>
      <c r="N62" s="374">
        <f t="shared" si="2"/>
        <v>9.4339622641509441E-2</v>
      </c>
      <c r="O62" s="374">
        <f t="shared" si="2"/>
        <v>0.22641509433962265</v>
      </c>
    </row>
    <row r="63" spans="1:24" ht="13.5" thickBot="1" x14ac:dyDescent="0.25">
      <c r="A63" s="10"/>
      <c r="B63" s="4"/>
      <c r="D63" s="4"/>
      <c r="E63" s="4"/>
      <c r="F63" s="4"/>
      <c r="K63" s="157" t="s">
        <v>727</v>
      </c>
      <c r="L63" s="157" t="s">
        <v>728</v>
      </c>
      <c r="M63" s="157" t="s">
        <v>729</v>
      </c>
      <c r="N63" s="157" t="s">
        <v>730</v>
      </c>
      <c r="O63" s="157" t="s">
        <v>731</v>
      </c>
    </row>
    <row r="64" spans="1:24" x14ac:dyDescent="0.2">
      <c r="A64" s="10"/>
      <c r="B64" s="4"/>
      <c r="D64" s="4"/>
      <c r="E64" s="4"/>
      <c r="F64" s="4"/>
    </row>
    <row r="65" spans="1:19" ht="13.5" thickBot="1" x14ac:dyDescent="0.25">
      <c r="A65" s="10"/>
      <c r="B65" s="4"/>
      <c r="D65" s="4"/>
      <c r="E65" s="4"/>
      <c r="F65" s="4"/>
    </row>
    <row r="66" spans="1:19" x14ac:dyDescent="0.2">
      <c r="A66" s="10"/>
      <c r="B66" s="4"/>
      <c r="D66" s="4"/>
      <c r="E66" s="4"/>
      <c r="F66" s="4"/>
      <c r="K66" s="318" t="s">
        <v>703</v>
      </c>
      <c r="L66" s="319"/>
      <c r="M66" s="319"/>
      <c r="N66" s="319"/>
      <c r="O66" s="320"/>
    </row>
    <row r="67" spans="1:19" ht="13.5" thickBot="1" x14ac:dyDescent="0.25">
      <c r="A67" s="10"/>
      <c r="B67" s="4"/>
      <c r="D67" s="4"/>
      <c r="E67" s="4"/>
      <c r="F67" s="4"/>
      <c r="K67" s="321">
        <v>0</v>
      </c>
      <c r="L67" s="322">
        <v>1</v>
      </c>
      <c r="M67" s="322">
        <v>2</v>
      </c>
      <c r="N67" s="322">
        <v>3</v>
      </c>
      <c r="O67" s="323">
        <v>4</v>
      </c>
    </row>
    <row r="68" spans="1:19" x14ac:dyDescent="0.2">
      <c r="A68" s="10"/>
      <c r="B68" s="4"/>
      <c r="D68" s="4"/>
      <c r="E68" s="4"/>
      <c r="F68" s="4"/>
      <c r="K68" s="478"/>
      <c r="L68" s="478"/>
      <c r="M68" s="478"/>
      <c r="N68" s="478"/>
      <c r="O68" s="478"/>
    </row>
    <row r="69" spans="1:19" x14ac:dyDescent="0.2">
      <c r="A69" s="10"/>
      <c r="B69" s="4"/>
      <c r="D69" s="4"/>
      <c r="E69" s="4"/>
      <c r="F69" s="4"/>
      <c r="K69" s="478"/>
      <c r="L69" s="478"/>
      <c r="M69" s="478"/>
      <c r="N69" s="478"/>
      <c r="O69" s="478"/>
    </row>
    <row r="70" spans="1:19" x14ac:dyDescent="0.2">
      <c r="A70" s="10"/>
      <c r="B70" s="4"/>
      <c r="D70" s="4"/>
      <c r="E70" s="4"/>
      <c r="F70" s="4"/>
      <c r="P70" s="477" t="s">
        <v>702</v>
      </c>
      <c r="R70" s="2">
        <f>COUNTIF($P$4:$P$59,"Se unifica en otra actuación")</f>
        <v>0</v>
      </c>
      <c r="S70" s="629">
        <f>R70/$R$75</f>
        <v>0</v>
      </c>
    </row>
    <row r="71" spans="1:19" x14ac:dyDescent="0.2">
      <c r="A71" s="10"/>
      <c r="B71" s="4"/>
      <c r="D71" s="4"/>
      <c r="E71" s="4"/>
      <c r="F71" s="4"/>
      <c r="P71" s="477" t="s">
        <v>592</v>
      </c>
      <c r="R71" s="2">
        <f>COUNTIF($P$4:$P$59,"Desestimada")</f>
        <v>1</v>
      </c>
      <c r="S71" s="629">
        <f t="shared" ref="S71:S74" si="3">R71/$R$75</f>
        <v>1.8518518518518517E-2</v>
      </c>
    </row>
    <row r="72" spans="1:19" x14ac:dyDescent="0.2">
      <c r="A72" s="10"/>
      <c r="B72" s="4"/>
      <c r="D72" s="4"/>
      <c r="E72" s="4"/>
      <c r="F72" s="4"/>
      <c r="P72" s="477" t="s">
        <v>593</v>
      </c>
      <c r="R72" s="2">
        <f>COUNTIF($P$4:$P$59,"Retrasada")</f>
        <v>35</v>
      </c>
      <c r="S72" s="629">
        <f t="shared" si="3"/>
        <v>0.64814814814814814</v>
      </c>
    </row>
    <row r="73" spans="1:19" x14ac:dyDescent="0.2">
      <c r="A73" s="10"/>
      <c r="D73" s="4"/>
      <c r="E73" s="4"/>
      <c r="F73" s="4"/>
      <c r="P73" s="477" t="s">
        <v>594</v>
      </c>
      <c r="R73" s="2">
        <f>COUNTIF($P$4:$P$59,"Avanza según planificación")</f>
        <v>6</v>
      </c>
      <c r="S73" s="629">
        <f t="shared" si="3"/>
        <v>0.1111111111111111</v>
      </c>
    </row>
    <row r="74" spans="1:19" x14ac:dyDescent="0.2">
      <c r="A74" s="10"/>
      <c r="D74" s="4"/>
      <c r="E74" s="4"/>
      <c r="F74" s="4"/>
      <c r="P74" s="477" t="s">
        <v>595</v>
      </c>
      <c r="R74" s="2">
        <f>COUNTIF($P$4:$P$59,"Finalizada")</f>
        <v>12</v>
      </c>
      <c r="S74" s="629">
        <f t="shared" si="3"/>
        <v>0.22222222222222221</v>
      </c>
    </row>
    <row r="75" spans="1:19" x14ac:dyDescent="0.2">
      <c r="A75" s="10"/>
      <c r="D75" s="4"/>
      <c r="E75" s="4"/>
      <c r="F75" s="4"/>
      <c r="P75" s="384" t="s">
        <v>737</v>
      </c>
      <c r="R75" s="385">
        <f>SUM(R70:R74)</f>
        <v>54</v>
      </c>
      <c r="S75" s="386">
        <f>R75-R71-R70</f>
        <v>53</v>
      </c>
    </row>
    <row r="76" spans="1:19" ht="15" customHeight="1" x14ac:dyDescent="0.2">
      <c r="A76" s="10"/>
      <c r="D76" s="4"/>
      <c r="E76" s="4"/>
      <c r="F76" s="4"/>
      <c r="S76" s="386" t="s">
        <v>739</v>
      </c>
    </row>
    <row r="77" spans="1:19" x14ac:dyDescent="0.2">
      <c r="A77" s="10"/>
      <c r="D77" s="4"/>
      <c r="E77" s="4"/>
      <c r="F77" s="4"/>
    </row>
    <row r="78" spans="1:19" x14ac:dyDescent="0.2">
      <c r="A78" s="10"/>
      <c r="D78" s="4"/>
      <c r="E78" s="4"/>
      <c r="F78" s="4"/>
    </row>
    <row r="79" spans="1:19" x14ac:dyDescent="0.2">
      <c r="A79" s="10"/>
      <c r="B79" s="4"/>
      <c r="D79" s="4"/>
      <c r="E79" s="4"/>
      <c r="F79" s="4"/>
    </row>
    <row r="80" spans="1:19" x14ac:dyDescent="0.2">
      <c r="A80" s="10"/>
      <c r="B80" s="4"/>
      <c r="D80" s="4"/>
      <c r="E80" s="4"/>
      <c r="F80" s="4"/>
    </row>
    <row r="81" spans="1:6" x14ac:dyDescent="0.2">
      <c r="A81" s="10"/>
      <c r="B81" s="4"/>
      <c r="D81" s="4"/>
      <c r="E81" s="4"/>
      <c r="F81" s="4"/>
    </row>
    <row r="82" spans="1:6" x14ac:dyDescent="0.2">
      <c r="A82" s="10"/>
      <c r="B82" s="4"/>
      <c r="D82" s="4"/>
      <c r="E82" s="4"/>
      <c r="F82" s="4"/>
    </row>
    <row r="83" spans="1:6" x14ac:dyDescent="0.2">
      <c r="A83" s="10"/>
      <c r="B83" s="4"/>
      <c r="D83" s="4"/>
      <c r="E83" s="4"/>
      <c r="F83" s="4"/>
    </row>
    <row r="84" spans="1:6" x14ac:dyDescent="0.2">
      <c r="A84" s="10"/>
      <c r="B84" s="4"/>
      <c r="D84" s="4"/>
      <c r="E84" s="4"/>
      <c r="F84" s="4"/>
    </row>
    <row r="85" spans="1:6" x14ac:dyDescent="0.2">
      <c r="A85" s="10"/>
      <c r="B85" s="4"/>
      <c r="D85" s="4"/>
      <c r="E85" s="4"/>
      <c r="F85" s="4"/>
    </row>
    <row r="86" spans="1:6" x14ac:dyDescent="0.2">
      <c r="A86" s="10"/>
      <c r="B86" s="4"/>
      <c r="D86" s="4"/>
      <c r="E86" s="4"/>
      <c r="F86" s="4"/>
    </row>
    <row r="87" spans="1:6" x14ac:dyDescent="0.2">
      <c r="A87" s="10"/>
      <c r="B87" s="4"/>
      <c r="D87" s="4"/>
      <c r="E87" s="4"/>
      <c r="F87" s="4"/>
    </row>
    <row r="88" spans="1:6" x14ac:dyDescent="0.2">
      <c r="A88" s="10"/>
      <c r="B88" s="4"/>
      <c r="D88" s="4"/>
      <c r="E88" s="4"/>
      <c r="F88" s="4"/>
    </row>
    <row r="89" spans="1:6" x14ac:dyDescent="0.2">
      <c r="A89" s="10"/>
      <c r="B89" s="4"/>
      <c r="D89" s="4"/>
      <c r="E89" s="4"/>
      <c r="F89" s="4"/>
    </row>
    <row r="90" spans="1:6" x14ac:dyDescent="0.2">
      <c r="A90" s="10"/>
      <c r="B90" s="4"/>
      <c r="D90" s="4"/>
      <c r="E90" s="4"/>
      <c r="F90" s="4"/>
    </row>
    <row r="91" spans="1:6" x14ac:dyDescent="0.2">
      <c r="A91" s="10"/>
      <c r="B91" s="4"/>
      <c r="D91" s="4"/>
      <c r="E91" s="4"/>
      <c r="F91" s="4"/>
    </row>
    <row r="92" spans="1:6" x14ac:dyDescent="0.2">
      <c r="A92" s="10"/>
      <c r="B92" s="4"/>
      <c r="D92" s="4"/>
      <c r="E92" s="4"/>
      <c r="F92" s="4"/>
    </row>
    <row r="93" spans="1:6" x14ac:dyDescent="0.2">
      <c r="A93" s="10"/>
      <c r="B93" s="4"/>
      <c r="D93" s="4"/>
      <c r="E93" s="4"/>
      <c r="F93" s="4"/>
    </row>
    <row r="94" spans="1:6" x14ac:dyDescent="0.2">
      <c r="A94" s="10"/>
      <c r="B94" s="4"/>
      <c r="D94" s="4"/>
      <c r="E94" s="4"/>
      <c r="F94" s="4"/>
    </row>
    <row r="95" spans="1:6" x14ac:dyDescent="0.2">
      <c r="A95" s="10"/>
      <c r="B95" s="4"/>
      <c r="D95" s="4"/>
      <c r="E95" s="4"/>
      <c r="F95" s="4"/>
    </row>
    <row r="96" spans="1:6" x14ac:dyDescent="0.2">
      <c r="A96" s="10"/>
      <c r="B96" s="4"/>
      <c r="D96" s="4"/>
      <c r="E96" s="4"/>
      <c r="F96" s="4"/>
    </row>
    <row r="97" spans="1:6" x14ac:dyDescent="0.2">
      <c r="A97" s="10"/>
      <c r="B97" s="4"/>
      <c r="D97" s="4"/>
      <c r="E97" s="4"/>
      <c r="F97" s="4"/>
    </row>
    <row r="98" spans="1:6" x14ac:dyDescent="0.2">
      <c r="A98" s="10"/>
      <c r="B98" s="4"/>
      <c r="D98" s="4"/>
      <c r="E98" s="4"/>
      <c r="F98" s="4"/>
    </row>
    <row r="99" spans="1:6" x14ac:dyDescent="0.2">
      <c r="A99" s="10"/>
      <c r="B99" s="4"/>
      <c r="D99" s="4"/>
      <c r="E99" s="4"/>
      <c r="F99" s="4"/>
    </row>
    <row r="100" spans="1:6" x14ac:dyDescent="0.2">
      <c r="A100" s="10"/>
      <c r="B100" s="4"/>
      <c r="D100" s="4"/>
      <c r="E100" s="4"/>
      <c r="F100" s="4"/>
    </row>
    <row r="101" spans="1:6" x14ac:dyDescent="0.2">
      <c r="A101" s="10"/>
      <c r="B101" s="4"/>
      <c r="D101" s="4"/>
      <c r="E101" s="4"/>
      <c r="F101" s="4"/>
    </row>
    <row r="102" spans="1:6" x14ac:dyDescent="0.2">
      <c r="A102" s="10"/>
      <c r="B102" s="4"/>
      <c r="D102" s="4"/>
      <c r="E102" s="4"/>
      <c r="F102" s="4"/>
    </row>
    <row r="103" spans="1:6" x14ac:dyDescent="0.2">
      <c r="B103" s="4"/>
      <c r="D103" s="4"/>
      <c r="E103" s="4"/>
      <c r="F103" s="4"/>
    </row>
    <row r="104" spans="1:6" x14ac:dyDescent="0.2">
      <c r="B104" s="4"/>
      <c r="D104" s="4"/>
      <c r="E104" s="4"/>
      <c r="F104" s="4"/>
    </row>
    <row r="105" spans="1:6" x14ac:dyDescent="0.2">
      <c r="B105" s="4"/>
      <c r="D105" s="4"/>
      <c r="E105" s="4"/>
      <c r="F105" s="4"/>
    </row>
    <row r="106" spans="1:6" x14ac:dyDescent="0.2">
      <c r="B106" s="4"/>
      <c r="D106" s="4"/>
      <c r="E106" s="4"/>
      <c r="F106" s="4"/>
    </row>
    <row r="107" spans="1:6" x14ac:dyDescent="0.2">
      <c r="B107" s="4"/>
      <c r="D107" s="4"/>
      <c r="E107" s="4"/>
      <c r="F107" s="4"/>
    </row>
    <row r="108" spans="1:6" x14ac:dyDescent="0.2">
      <c r="B108" s="4"/>
      <c r="D108" s="4"/>
      <c r="E108" s="4"/>
      <c r="F108" s="4"/>
    </row>
    <row r="109" spans="1:6" x14ac:dyDescent="0.2">
      <c r="B109" s="4"/>
      <c r="D109" s="4"/>
      <c r="E109" s="4"/>
      <c r="F109" s="4"/>
    </row>
    <row r="110" spans="1:6" x14ac:dyDescent="0.2">
      <c r="B110" s="4"/>
      <c r="D110" s="4"/>
      <c r="E110" s="4"/>
      <c r="F110" s="4"/>
    </row>
    <row r="111" spans="1:6" x14ac:dyDescent="0.2">
      <c r="B111" s="4"/>
      <c r="D111" s="4"/>
      <c r="E111" s="4"/>
      <c r="F111" s="4"/>
    </row>
    <row r="112" spans="1:6" x14ac:dyDescent="0.2">
      <c r="B112" s="4"/>
      <c r="D112" s="4"/>
      <c r="E112" s="4"/>
      <c r="F112" s="4"/>
    </row>
    <row r="113" spans="2:6" x14ac:dyDescent="0.2">
      <c r="B113" s="4"/>
      <c r="D113" s="4"/>
      <c r="E113" s="4"/>
      <c r="F113" s="4"/>
    </row>
    <row r="114" spans="2:6" x14ac:dyDescent="0.2">
      <c r="B114" s="4"/>
      <c r="D114" s="4"/>
      <c r="E114" s="4"/>
      <c r="F114" s="4"/>
    </row>
    <row r="115" spans="2:6" x14ac:dyDescent="0.2">
      <c r="D115" s="3"/>
      <c r="E115" s="3"/>
      <c r="F115" s="3"/>
    </row>
  </sheetData>
  <mergeCells count="47">
    <mergeCell ref="G1:J2"/>
    <mergeCell ref="A4:A17"/>
    <mergeCell ref="B4:B17"/>
    <mergeCell ref="B25:B27"/>
    <mergeCell ref="A18:A27"/>
    <mergeCell ref="B18:B24"/>
    <mergeCell ref="G6:G7"/>
    <mergeCell ref="H6:H7"/>
    <mergeCell ref="I6:I7"/>
    <mergeCell ref="J6:J7"/>
    <mergeCell ref="D10:D11"/>
    <mergeCell ref="E10:E11"/>
    <mergeCell ref="F10:F11"/>
    <mergeCell ref="G10:G11"/>
    <mergeCell ref="H10:H11"/>
    <mergeCell ref="I10:I11"/>
    <mergeCell ref="A57:A59"/>
    <mergeCell ref="B33:B37"/>
    <mergeCell ref="B44:B56"/>
    <mergeCell ref="A38:A56"/>
    <mergeCell ref="B28:B32"/>
    <mergeCell ref="A28:A37"/>
    <mergeCell ref="B57:B59"/>
    <mergeCell ref="B38:B43"/>
    <mergeCell ref="P6:P7"/>
    <mergeCell ref="Q6:Q7"/>
    <mergeCell ref="S6:S7"/>
    <mergeCell ref="F6:F7"/>
    <mergeCell ref="D6:D7"/>
    <mergeCell ref="E6:E7"/>
    <mergeCell ref="K6:K7"/>
    <mergeCell ref="L6:L7"/>
    <mergeCell ref="M6:M7"/>
    <mergeCell ref="N6:N7"/>
    <mergeCell ref="O6:O7"/>
    <mergeCell ref="R6:R7"/>
    <mergeCell ref="J10:J11"/>
    <mergeCell ref="K10:K11"/>
    <mergeCell ref="L10:L11"/>
    <mergeCell ref="M10:M11"/>
    <mergeCell ref="N10:N11"/>
    <mergeCell ref="S12:S13"/>
    <mergeCell ref="O10:O11"/>
    <mergeCell ref="P10:P11"/>
    <mergeCell ref="Q10:Q11"/>
    <mergeCell ref="S10:S11"/>
    <mergeCell ref="R10:R11"/>
  </mergeCells>
  <conditionalFormatting sqref="P27:Q27 P39:Q42">
    <cfRule type="containsText" dxfId="2133" priority="285" operator="containsText" text="Finalizada">
      <formula>NOT(ISERROR(SEARCH("Finalizada",P27)))</formula>
    </cfRule>
    <cfRule type="containsText" dxfId="2132" priority="286" operator="containsText" text="Avanza según planificación">
      <formula>NOT(ISERROR(SEARCH("Avanza según planificación",P27)))</formula>
    </cfRule>
    <cfRule type="containsText" dxfId="2131" priority="287" operator="containsText" text="Retrasada">
      <formula>NOT(ISERROR(SEARCH("Retrasada",P27)))</formula>
    </cfRule>
    <cfRule type="containsText" dxfId="2130" priority="288" operator="containsText" text="Desestimada">
      <formula>NOT(ISERROR(SEARCH("Desestimada",P27)))</formula>
    </cfRule>
  </conditionalFormatting>
  <conditionalFormatting sqref="Q27 Q39:Q42">
    <cfRule type="cellIs" dxfId="2129" priority="284" operator="equal">
      <formula>"No valorable"</formula>
    </cfRule>
  </conditionalFormatting>
  <conditionalFormatting sqref="P24:Q24">
    <cfRule type="containsText" dxfId="2128" priority="296" operator="containsText" text="Finalizada">
      <formula>NOT(ISERROR(SEARCH("Finalizada",P24)))</formula>
    </cfRule>
    <cfRule type="containsText" dxfId="2127" priority="297" operator="containsText" text="Avanza según planificación">
      <formula>NOT(ISERROR(SEARCH("Avanza según planificación",P24)))</formula>
    </cfRule>
    <cfRule type="containsText" dxfId="2126" priority="298" operator="containsText" text="Retrasada">
      <formula>NOT(ISERROR(SEARCH("Retrasada",P24)))</formula>
    </cfRule>
    <cfRule type="containsText" dxfId="2125" priority="299" operator="containsText" text="Desestimada">
      <formula>NOT(ISERROR(SEARCH("Desestimada",P24)))</formula>
    </cfRule>
  </conditionalFormatting>
  <conditionalFormatting sqref="Q24">
    <cfRule type="cellIs" dxfId="2124" priority="295" operator="equal">
      <formula>"No valorable"</formula>
    </cfRule>
  </conditionalFormatting>
  <conditionalFormatting sqref="P17:Q17">
    <cfRule type="containsText" dxfId="2123" priority="307" operator="containsText" text="Finalizada">
      <formula>NOT(ISERROR(SEARCH("Finalizada",P17)))</formula>
    </cfRule>
    <cfRule type="containsText" dxfId="2122" priority="308" operator="containsText" text="Avanza según planificación">
      <formula>NOT(ISERROR(SEARCH("Avanza según planificación",P17)))</formula>
    </cfRule>
    <cfRule type="containsText" dxfId="2121" priority="309" operator="containsText" text="Retrasada">
      <formula>NOT(ISERROR(SEARCH("Retrasada",P17)))</formula>
    </cfRule>
    <cfRule type="containsText" dxfId="2120" priority="310" operator="containsText" text="Desestimada">
      <formula>NOT(ISERROR(SEARCH("Desestimada",P17)))</formula>
    </cfRule>
  </conditionalFormatting>
  <conditionalFormatting sqref="Q17">
    <cfRule type="cellIs" dxfId="2119" priority="306" operator="equal">
      <formula>"No valorable"</formula>
    </cfRule>
  </conditionalFormatting>
  <conditionalFormatting sqref="P25">
    <cfRule type="containsText" dxfId="2118" priority="403" operator="containsText" text="Finalizada">
      <formula>NOT(ISERROR(SEARCH("Finalizada",P25)))</formula>
    </cfRule>
    <cfRule type="containsText" dxfId="2117" priority="404" operator="containsText" text="Avanza según planificación">
      <formula>NOT(ISERROR(SEARCH("Avanza según planificación",P25)))</formula>
    </cfRule>
    <cfRule type="containsText" dxfId="2116" priority="405" operator="containsText" text="Retrasada">
      <formula>NOT(ISERROR(SEARCH("Retrasada",P25)))</formula>
    </cfRule>
    <cfRule type="containsText" dxfId="2115" priority="406" operator="containsText" text="Desestimada">
      <formula>NOT(ISERROR(SEARCH("Desestimada",P25)))</formula>
    </cfRule>
  </conditionalFormatting>
  <conditionalFormatting sqref="G45:J55 G39:J42">
    <cfRule type="containsText" dxfId="2114" priority="148" operator="containsText" text="Avanza según planificación">
      <formula>NOT(ISERROR(SEARCH("Avanza según planificación",G39)))</formula>
    </cfRule>
    <cfRule type="containsText" dxfId="2113" priority="149" operator="containsText" text="Retrasada">
      <formula>NOT(ISERROR(SEARCH("Retrasada",G39)))</formula>
    </cfRule>
    <cfRule type="containsText" dxfId="2112" priority="150" operator="containsText" text="Finalizada">
      <formula>NOT(ISERROR(SEARCH("Finalizada",G39)))</formula>
    </cfRule>
  </conditionalFormatting>
  <conditionalFormatting sqref="G45:J55 G39:J42">
    <cfRule type="containsText" dxfId="2111" priority="151" operator="containsText" text="Desestimada">
      <formula>NOT(ISERROR(SEARCH("Desestimada",G39)))</formula>
    </cfRule>
  </conditionalFormatting>
  <conditionalFormatting sqref="G56:J56">
    <cfRule type="containsText" dxfId="2110" priority="236" operator="containsText" text="Avanza según planificación">
      <formula>NOT(ISERROR(SEARCH("Avanza según planificación",G56)))</formula>
    </cfRule>
    <cfRule type="containsText" dxfId="2109" priority="237" operator="containsText" text="Retrasada">
      <formula>NOT(ISERROR(SEARCH("Retrasada",G56)))</formula>
    </cfRule>
    <cfRule type="containsText" dxfId="2108" priority="238" operator="containsText" text="Finalizada">
      <formula>NOT(ISERROR(SEARCH("Finalizada",G56)))</formula>
    </cfRule>
  </conditionalFormatting>
  <conditionalFormatting sqref="G56:J56">
    <cfRule type="containsText" dxfId="2107" priority="239" operator="containsText" text="Desestimada">
      <formula>NOT(ISERROR(SEARCH("Desestimada",G56)))</formula>
    </cfRule>
  </conditionalFormatting>
  <conditionalFormatting sqref="P5:Q5 P4">
    <cfRule type="containsText" dxfId="2106" priority="435" operator="containsText" text="Finalizada">
      <formula>NOT(ISERROR(SEARCH("Finalizada",P4)))</formula>
    </cfRule>
    <cfRule type="containsText" dxfId="2105" priority="436" operator="containsText" text="Avanza según planificación">
      <formula>NOT(ISERROR(SEARCH("Avanza según planificación",P4)))</formula>
    </cfRule>
    <cfRule type="containsText" dxfId="2104" priority="437" operator="containsText" text="Retrasada">
      <formula>NOT(ISERROR(SEARCH("Retrasada",P4)))</formula>
    </cfRule>
    <cfRule type="containsText" dxfId="2103" priority="438" operator="containsText" text="Desestimada">
      <formula>NOT(ISERROR(SEARCH("Desestimada",P4)))</formula>
    </cfRule>
  </conditionalFormatting>
  <conditionalFormatting sqref="Q5">
    <cfRule type="cellIs" dxfId="2102" priority="434" operator="equal">
      <formula>"No valorable"</formula>
    </cfRule>
  </conditionalFormatting>
  <conditionalFormatting sqref="G4:J5">
    <cfRule type="containsText" dxfId="2101" priority="430" operator="containsText" text="Avanza según planificación">
      <formula>NOT(ISERROR(SEARCH("Avanza según planificación",G4)))</formula>
    </cfRule>
    <cfRule type="containsText" dxfId="2100" priority="431" operator="containsText" text="Retrasada">
      <formula>NOT(ISERROR(SEARCH("Retrasada",G4)))</formula>
    </cfRule>
    <cfRule type="containsText" dxfId="2099" priority="432" operator="containsText" text="Finalizada">
      <formula>NOT(ISERROR(SEARCH("Finalizada",G4)))</formula>
    </cfRule>
  </conditionalFormatting>
  <conditionalFormatting sqref="G4:J5">
    <cfRule type="containsText" dxfId="2098" priority="433" operator="containsText" text="Desestimada">
      <formula>NOT(ISERROR(SEARCH("Desestimada",G4)))</formula>
    </cfRule>
  </conditionalFormatting>
  <conditionalFormatting sqref="K4:O5 K39:O42">
    <cfRule type="cellIs" dxfId="2097" priority="428" operator="equal">
      <formula>0</formula>
    </cfRule>
    <cfRule type="cellIs" dxfId="2096" priority="429" operator="equal">
      <formula>"X"</formula>
    </cfRule>
  </conditionalFormatting>
  <conditionalFormatting sqref="Q4">
    <cfRule type="containsText" dxfId="2095" priority="424" operator="containsText" text="Finalizada">
      <formula>NOT(ISERROR(SEARCH("Finalizada",Q4)))</formula>
    </cfRule>
    <cfRule type="containsText" dxfId="2094" priority="425" operator="containsText" text="Avanza según planificación">
      <formula>NOT(ISERROR(SEARCH("Avanza según planificación",Q4)))</formula>
    </cfRule>
    <cfRule type="containsText" dxfId="2093" priority="426" operator="containsText" text="Retrasada">
      <formula>NOT(ISERROR(SEARCH("Retrasada",Q4)))</formula>
    </cfRule>
    <cfRule type="containsText" dxfId="2092" priority="427" operator="containsText" text="Desestimada">
      <formula>NOT(ISERROR(SEARCH("Desestimada",Q4)))</formula>
    </cfRule>
  </conditionalFormatting>
  <conditionalFormatting sqref="Q4">
    <cfRule type="cellIs" dxfId="2091" priority="423" operator="equal">
      <formula>"No valorable"</formula>
    </cfRule>
  </conditionalFormatting>
  <conditionalFormatting sqref="P18">
    <cfRule type="containsText" dxfId="2090" priority="419" operator="containsText" text="Finalizada">
      <formula>NOT(ISERROR(SEARCH("Finalizada",P18)))</formula>
    </cfRule>
    <cfRule type="containsText" dxfId="2089" priority="420" operator="containsText" text="Avanza según planificación">
      <formula>NOT(ISERROR(SEARCH("Avanza según planificación",P18)))</formula>
    </cfRule>
    <cfRule type="containsText" dxfId="2088" priority="421" operator="containsText" text="Retrasada">
      <formula>NOT(ISERROR(SEARCH("Retrasada",P18)))</formula>
    </cfRule>
    <cfRule type="containsText" dxfId="2087" priority="422" operator="containsText" text="Desestimada">
      <formula>NOT(ISERROR(SEARCH("Desestimada",P18)))</formula>
    </cfRule>
  </conditionalFormatting>
  <conditionalFormatting sqref="G18:J18">
    <cfRule type="containsText" dxfId="2086" priority="414" operator="containsText" text="Avanza según planificación">
      <formula>NOT(ISERROR(SEARCH("Avanza según planificación",G18)))</formula>
    </cfRule>
    <cfRule type="containsText" dxfId="2085" priority="415" operator="containsText" text="Retrasada">
      <formula>NOT(ISERROR(SEARCH("Retrasada",G18)))</formula>
    </cfRule>
    <cfRule type="containsText" dxfId="2084" priority="416" operator="containsText" text="Finalizada">
      <formula>NOT(ISERROR(SEARCH("Finalizada",G18)))</formula>
    </cfRule>
  </conditionalFormatting>
  <conditionalFormatting sqref="G18:J18">
    <cfRule type="containsText" dxfId="2083" priority="417" operator="containsText" text="Desestimada">
      <formula>NOT(ISERROR(SEARCH("Desestimada",G18)))</formula>
    </cfRule>
  </conditionalFormatting>
  <conditionalFormatting sqref="K18:O18">
    <cfRule type="cellIs" dxfId="2082" priority="412" operator="equal">
      <formula>0</formula>
    </cfRule>
    <cfRule type="cellIs" dxfId="2081" priority="413" operator="equal">
      <formula>"X"</formula>
    </cfRule>
  </conditionalFormatting>
  <conditionalFormatting sqref="Q18">
    <cfRule type="containsText" dxfId="2080" priority="408" operator="containsText" text="Finalizada">
      <formula>NOT(ISERROR(SEARCH("Finalizada",Q18)))</formula>
    </cfRule>
    <cfRule type="containsText" dxfId="2079" priority="409" operator="containsText" text="Avanza según planificación">
      <formula>NOT(ISERROR(SEARCH("Avanza según planificación",Q18)))</formula>
    </cfRule>
    <cfRule type="containsText" dxfId="2078" priority="410" operator="containsText" text="Retrasada">
      <formula>NOT(ISERROR(SEARCH("Retrasada",Q18)))</formula>
    </cfRule>
    <cfRule type="containsText" dxfId="2077" priority="411" operator="containsText" text="Desestimada">
      <formula>NOT(ISERROR(SEARCH("Desestimada",Q18)))</formula>
    </cfRule>
  </conditionalFormatting>
  <conditionalFormatting sqref="Q18">
    <cfRule type="cellIs" dxfId="2076" priority="407" operator="equal">
      <formula>"No valorable"</formula>
    </cfRule>
  </conditionalFormatting>
  <conditionalFormatting sqref="G25:J25">
    <cfRule type="containsText" dxfId="2075" priority="398" operator="containsText" text="Avanza según planificación">
      <formula>NOT(ISERROR(SEARCH("Avanza según planificación",G25)))</formula>
    </cfRule>
    <cfRule type="containsText" dxfId="2074" priority="399" operator="containsText" text="Retrasada">
      <formula>NOT(ISERROR(SEARCH("Retrasada",G25)))</formula>
    </cfRule>
    <cfRule type="containsText" dxfId="2073" priority="400" operator="containsText" text="Finalizada">
      <formula>NOT(ISERROR(SEARCH("Finalizada",G25)))</formula>
    </cfRule>
  </conditionalFormatting>
  <conditionalFormatting sqref="G25:J25">
    <cfRule type="containsText" dxfId="2072" priority="401" operator="containsText" text="Desestimada">
      <formula>NOT(ISERROR(SEARCH("Desestimada",G25)))</formula>
    </cfRule>
  </conditionalFormatting>
  <conditionalFormatting sqref="K25:O25">
    <cfRule type="cellIs" dxfId="2071" priority="396" operator="equal">
      <formula>0</formula>
    </cfRule>
    <cfRule type="cellIs" dxfId="2070" priority="397" operator="equal">
      <formula>"X"</formula>
    </cfRule>
  </conditionalFormatting>
  <conditionalFormatting sqref="Q25">
    <cfRule type="containsText" dxfId="2069" priority="392" operator="containsText" text="Finalizada">
      <formula>NOT(ISERROR(SEARCH("Finalizada",Q25)))</formula>
    </cfRule>
    <cfRule type="containsText" dxfId="2068" priority="393" operator="containsText" text="Avanza según planificación">
      <formula>NOT(ISERROR(SEARCH("Avanza según planificación",Q25)))</formula>
    </cfRule>
    <cfRule type="containsText" dxfId="2067" priority="394" operator="containsText" text="Retrasada">
      <formula>NOT(ISERROR(SEARCH("Retrasada",Q25)))</formula>
    </cfRule>
    <cfRule type="containsText" dxfId="2066" priority="395" operator="containsText" text="Desestimada">
      <formula>NOT(ISERROR(SEARCH("Desestimada",Q25)))</formula>
    </cfRule>
  </conditionalFormatting>
  <conditionalFormatting sqref="Q25">
    <cfRule type="cellIs" dxfId="2065" priority="391" operator="equal">
      <formula>"No valorable"</formula>
    </cfRule>
  </conditionalFormatting>
  <conditionalFormatting sqref="P28">
    <cfRule type="containsText" dxfId="2064" priority="387" operator="containsText" text="Finalizada">
      <formula>NOT(ISERROR(SEARCH("Finalizada",P28)))</formula>
    </cfRule>
    <cfRule type="containsText" dxfId="2063" priority="388" operator="containsText" text="Avanza según planificación">
      <formula>NOT(ISERROR(SEARCH("Avanza según planificación",P28)))</formula>
    </cfRule>
    <cfRule type="containsText" dxfId="2062" priority="389" operator="containsText" text="Retrasada">
      <formula>NOT(ISERROR(SEARCH("Retrasada",P28)))</formula>
    </cfRule>
    <cfRule type="containsText" dxfId="2061" priority="390" operator="containsText" text="Desestimada">
      <formula>NOT(ISERROR(SEARCH("Desestimada",P28)))</formula>
    </cfRule>
  </conditionalFormatting>
  <conditionalFormatting sqref="G28:J28">
    <cfRule type="containsText" dxfId="2060" priority="382" operator="containsText" text="Avanza según planificación">
      <formula>NOT(ISERROR(SEARCH("Avanza según planificación",G28)))</formula>
    </cfRule>
    <cfRule type="containsText" dxfId="2059" priority="383" operator="containsText" text="Retrasada">
      <formula>NOT(ISERROR(SEARCH("Retrasada",G28)))</formula>
    </cfRule>
    <cfRule type="containsText" dxfId="2058" priority="384" operator="containsText" text="Finalizada">
      <formula>NOT(ISERROR(SEARCH("Finalizada",G28)))</formula>
    </cfRule>
  </conditionalFormatting>
  <conditionalFormatting sqref="G28:J28">
    <cfRule type="containsText" dxfId="2057" priority="385" operator="containsText" text="Desestimada">
      <formula>NOT(ISERROR(SEARCH("Desestimada",G28)))</formula>
    </cfRule>
  </conditionalFormatting>
  <conditionalFormatting sqref="K28:O28">
    <cfRule type="cellIs" dxfId="2056" priority="380" operator="equal">
      <formula>0</formula>
    </cfRule>
    <cfRule type="cellIs" dxfId="2055" priority="381" operator="equal">
      <formula>"X"</formula>
    </cfRule>
  </conditionalFormatting>
  <conditionalFormatting sqref="Q28">
    <cfRule type="containsText" dxfId="2054" priority="376" operator="containsText" text="Finalizada">
      <formula>NOT(ISERROR(SEARCH("Finalizada",Q28)))</formula>
    </cfRule>
    <cfRule type="containsText" dxfId="2053" priority="377" operator="containsText" text="Avanza según planificación">
      <formula>NOT(ISERROR(SEARCH("Avanza según planificación",Q28)))</formula>
    </cfRule>
    <cfRule type="containsText" dxfId="2052" priority="378" operator="containsText" text="Retrasada">
      <formula>NOT(ISERROR(SEARCH("Retrasada",Q28)))</formula>
    </cfRule>
    <cfRule type="containsText" dxfId="2051" priority="379" operator="containsText" text="Desestimada">
      <formula>NOT(ISERROR(SEARCH("Desestimada",Q28)))</formula>
    </cfRule>
  </conditionalFormatting>
  <conditionalFormatting sqref="Q28">
    <cfRule type="cellIs" dxfId="2050" priority="375" operator="equal">
      <formula>"No valorable"</formula>
    </cfRule>
  </conditionalFormatting>
  <conditionalFormatting sqref="P33">
    <cfRule type="containsText" dxfId="2049" priority="371" operator="containsText" text="Finalizada">
      <formula>NOT(ISERROR(SEARCH("Finalizada",P33)))</formula>
    </cfRule>
    <cfRule type="containsText" dxfId="2048" priority="372" operator="containsText" text="Avanza según planificación">
      <formula>NOT(ISERROR(SEARCH("Avanza según planificación",P33)))</formula>
    </cfRule>
    <cfRule type="containsText" dxfId="2047" priority="373" operator="containsText" text="Retrasada">
      <formula>NOT(ISERROR(SEARCH("Retrasada",P33)))</formula>
    </cfRule>
    <cfRule type="containsText" dxfId="2046" priority="374" operator="containsText" text="Desestimada">
      <formula>NOT(ISERROR(SEARCH("Desestimada",P33)))</formula>
    </cfRule>
  </conditionalFormatting>
  <conditionalFormatting sqref="G33:J33">
    <cfRule type="containsText" dxfId="2045" priority="366" operator="containsText" text="Avanza según planificación">
      <formula>NOT(ISERROR(SEARCH("Avanza según planificación",G33)))</formula>
    </cfRule>
    <cfRule type="containsText" dxfId="2044" priority="367" operator="containsText" text="Retrasada">
      <formula>NOT(ISERROR(SEARCH("Retrasada",G33)))</formula>
    </cfRule>
    <cfRule type="containsText" dxfId="2043" priority="368" operator="containsText" text="Finalizada">
      <formula>NOT(ISERROR(SEARCH("Finalizada",G33)))</formula>
    </cfRule>
  </conditionalFormatting>
  <conditionalFormatting sqref="G33:J33">
    <cfRule type="containsText" dxfId="2042" priority="369" operator="containsText" text="Desestimada">
      <formula>NOT(ISERROR(SEARCH("Desestimada",G33)))</formula>
    </cfRule>
  </conditionalFormatting>
  <conditionalFormatting sqref="K33:O33">
    <cfRule type="cellIs" dxfId="2041" priority="364" operator="equal">
      <formula>0</formula>
    </cfRule>
    <cfRule type="cellIs" dxfId="2040" priority="365" operator="equal">
      <formula>"X"</formula>
    </cfRule>
  </conditionalFormatting>
  <conditionalFormatting sqref="Q33">
    <cfRule type="containsText" dxfId="2039" priority="360" operator="containsText" text="Finalizada">
      <formula>NOT(ISERROR(SEARCH("Finalizada",Q33)))</formula>
    </cfRule>
    <cfRule type="containsText" dxfId="2038" priority="361" operator="containsText" text="Avanza según planificación">
      <formula>NOT(ISERROR(SEARCH("Avanza según planificación",Q33)))</formula>
    </cfRule>
    <cfRule type="containsText" dxfId="2037" priority="362" operator="containsText" text="Retrasada">
      <formula>NOT(ISERROR(SEARCH("Retrasada",Q33)))</formula>
    </cfRule>
    <cfRule type="containsText" dxfId="2036" priority="363" operator="containsText" text="Desestimada">
      <formula>NOT(ISERROR(SEARCH("Desestimada",Q33)))</formula>
    </cfRule>
  </conditionalFormatting>
  <conditionalFormatting sqref="Q33">
    <cfRule type="cellIs" dxfId="2035" priority="359" operator="equal">
      <formula>"No valorable"</formula>
    </cfRule>
  </conditionalFormatting>
  <conditionalFormatting sqref="P38">
    <cfRule type="containsText" dxfId="2034" priority="355" operator="containsText" text="Finalizada">
      <formula>NOT(ISERROR(SEARCH("Finalizada",P38)))</formula>
    </cfRule>
    <cfRule type="containsText" dxfId="2033" priority="356" operator="containsText" text="Avanza según planificación">
      <formula>NOT(ISERROR(SEARCH("Avanza según planificación",P38)))</formula>
    </cfRule>
    <cfRule type="containsText" dxfId="2032" priority="357" operator="containsText" text="Retrasada">
      <formula>NOT(ISERROR(SEARCH("Retrasada",P38)))</formula>
    </cfRule>
    <cfRule type="containsText" dxfId="2031" priority="358" operator="containsText" text="Desestimada">
      <formula>NOT(ISERROR(SEARCH("Desestimada",P38)))</formula>
    </cfRule>
  </conditionalFormatting>
  <conditionalFormatting sqref="G38:J38">
    <cfRule type="containsText" dxfId="2030" priority="350" operator="containsText" text="Avanza según planificación">
      <formula>NOT(ISERROR(SEARCH("Avanza según planificación",G38)))</formula>
    </cfRule>
    <cfRule type="containsText" dxfId="2029" priority="351" operator="containsText" text="Retrasada">
      <formula>NOT(ISERROR(SEARCH("Retrasada",G38)))</formula>
    </cfRule>
    <cfRule type="containsText" dxfId="2028" priority="352" operator="containsText" text="Finalizada">
      <formula>NOT(ISERROR(SEARCH("Finalizada",G38)))</formula>
    </cfRule>
  </conditionalFormatting>
  <conditionalFormatting sqref="G38:J38">
    <cfRule type="containsText" dxfId="2027" priority="353" operator="containsText" text="Desestimada">
      <formula>NOT(ISERROR(SEARCH("Desestimada",G38)))</formula>
    </cfRule>
  </conditionalFormatting>
  <conditionalFormatting sqref="K38:O38">
    <cfRule type="cellIs" dxfId="2026" priority="348" operator="equal">
      <formula>0</formula>
    </cfRule>
    <cfRule type="cellIs" dxfId="2025" priority="349" operator="equal">
      <formula>"X"</formula>
    </cfRule>
  </conditionalFormatting>
  <conditionalFormatting sqref="Q38">
    <cfRule type="containsText" dxfId="2024" priority="344" operator="containsText" text="Finalizada">
      <formula>NOT(ISERROR(SEARCH("Finalizada",Q38)))</formula>
    </cfRule>
    <cfRule type="containsText" dxfId="2023" priority="345" operator="containsText" text="Avanza según planificación">
      <formula>NOT(ISERROR(SEARCH("Avanza según planificación",Q38)))</formula>
    </cfRule>
    <cfRule type="containsText" dxfId="2022" priority="346" operator="containsText" text="Retrasada">
      <formula>NOT(ISERROR(SEARCH("Retrasada",Q38)))</formula>
    </cfRule>
    <cfRule type="containsText" dxfId="2021" priority="347" operator="containsText" text="Desestimada">
      <formula>NOT(ISERROR(SEARCH("Desestimada",Q38)))</formula>
    </cfRule>
  </conditionalFormatting>
  <conditionalFormatting sqref="Q38">
    <cfRule type="cellIs" dxfId="2020" priority="343" operator="equal">
      <formula>"No valorable"</formula>
    </cfRule>
  </conditionalFormatting>
  <conditionalFormatting sqref="P44">
    <cfRule type="containsText" dxfId="2019" priority="339" operator="containsText" text="Finalizada">
      <formula>NOT(ISERROR(SEARCH("Finalizada",P44)))</formula>
    </cfRule>
    <cfRule type="containsText" dxfId="2018" priority="340" operator="containsText" text="Avanza según planificación">
      <formula>NOT(ISERROR(SEARCH("Avanza según planificación",P44)))</formula>
    </cfRule>
    <cfRule type="containsText" dxfId="2017" priority="341" operator="containsText" text="Retrasada">
      <formula>NOT(ISERROR(SEARCH("Retrasada",P44)))</formula>
    </cfRule>
    <cfRule type="containsText" dxfId="2016" priority="342" operator="containsText" text="Desestimada">
      <formula>NOT(ISERROR(SEARCH("Desestimada",P44)))</formula>
    </cfRule>
  </conditionalFormatting>
  <conditionalFormatting sqref="G44:J44">
    <cfRule type="containsText" dxfId="2015" priority="334" operator="containsText" text="Avanza según planificación">
      <formula>NOT(ISERROR(SEARCH("Avanza según planificación",G44)))</formula>
    </cfRule>
    <cfRule type="containsText" dxfId="2014" priority="335" operator="containsText" text="Retrasada">
      <formula>NOT(ISERROR(SEARCH("Retrasada",G44)))</formula>
    </cfRule>
    <cfRule type="containsText" dxfId="2013" priority="336" operator="containsText" text="Finalizada">
      <formula>NOT(ISERROR(SEARCH("Finalizada",G44)))</formula>
    </cfRule>
  </conditionalFormatting>
  <conditionalFormatting sqref="G44:J44">
    <cfRule type="containsText" dxfId="2012" priority="337" operator="containsText" text="Desestimada">
      <formula>NOT(ISERROR(SEARCH("Desestimada",G44)))</formula>
    </cfRule>
  </conditionalFormatting>
  <conditionalFormatting sqref="K44:O44">
    <cfRule type="cellIs" dxfId="2011" priority="332" operator="equal">
      <formula>0</formula>
    </cfRule>
    <cfRule type="cellIs" dxfId="2010" priority="333" operator="equal">
      <formula>"X"</formula>
    </cfRule>
  </conditionalFormatting>
  <conditionalFormatting sqref="Q44">
    <cfRule type="containsText" dxfId="2009" priority="328" operator="containsText" text="Finalizada">
      <formula>NOT(ISERROR(SEARCH("Finalizada",Q44)))</formula>
    </cfRule>
    <cfRule type="containsText" dxfId="2008" priority="329" operator="containsText" text="Avanza según planificación">
      <formula>NOT(ISERROR(SEARCH("Avanza según planificación",Q44)))</formula>
    </cfRule>
    <cfRule type="containsText" dxfId="2007" priority="330" operator="containsText" text="Retrasada">
      <formula>NOT(ISERROR(SEARCH("Retrasada",Q44)))</formula>
    </cfRule>
    <cfRule type="containsText" dxfId="2006" priority="331" operator="containsText" text="Desestimada">
      <formula>NOT(ISERROR(SEARCH("Desestimada",Q44)))</formula>
    </cfRule>
  </conditionalFormatting>
  <conditionalFormatting sqref="Q44">
    <cfRule type="cellIs" dxfId="2005" priority="327" operator="equal">
      <formula>"No valorable"</formula>
    </cfRule>
  </conditionalFormatting>
  <conditionalFormatting sqref="P57">
    <cfRule type="containsText" dxfId="2004" priority="323" operator="containsText" text="Finalizada">
      <formula>NOT(ISERROR(SEARCH("Finalizada",P57)))</formula>
    </cfRule>
    <cfRule type="containsText" dxfId="2003" priority="324" operator="containsText" text="Avanza según planificación">
      <formula>NOT(ISERROR(SEARCH("Avanza según planificación",P57)))</formula>
    </cfRule>
    <cfRule type="containsText" dxfId="2002" priority="325" operator="containsText" text="Retrasada">
      <formula>NOT(ISERROR(SEARCH("Retrasada",P57)))</formula>
    </cfRule>
    <cfRule type="containsText" dxfId="2001" priority="326" operator="containsText" text="Desestimada">
      <formula>NOT(ISERROR(SEARCH("Desestimada",P57)))</formula>
    </cfRule>
  </conditionalFormatting>
  <conditionalFormatting sqref="G57:J57">
    <cfRule type="containsText" dxfId="2000" priority="318" operator="containsText" text="Avanza según planificación">
      <formula>NOT(ISERROR(SEARCH("Avanza según planificación",G57)))</formula>
    </cfRule>
    <cfRule type="containsText" dxfId="1999" priority="319" operator="containsText" text="Retrasada">
      <formula>NOT(ISERROR(SEARCH("Retrasada",G57)))</formula>
    </cfRule>
    <cfRule type="containsText" dxfId="1998" priority="320" operator="containsText" text="Finalizada">
      <formula>NOT(ISERROR(SEARCH("Finalizada",G57)))</formula>
    </cfRule>
  </conditionalFormatting>
  <conditionalFormatting sqref="G57:J57">
    <cfRule type="containsText" dxfId="1997" priority="321" operator="containsText" text="Desestimada">
      <formula>NOT(ISERROR(SEARCH("Desestimada",G57)))</formula>
    </cfRule>
  </conditionalFormatting>
  <conditionalFormatting sqref="K57:O57">
    <cfRule type="cellIs" dxfId="1996" priority="316" operator="equal">
      <formula>0</formula>
    </cfRule>
    <cfRule type="cellIs" dxfId="1995" priority="317" operator="equal">
      <formula>"X"</formula>
    </cfRule>
  </conditionalFormatting>
  <conditionalFormatting sqref="Q57">
    <cfRule type="containsText" dxfId="1994" priority="312" operator="containsText" text="Finalizada">
      <formula>NOT(ISERROR(SEARCH("Finalizada",Q57)))</formula>
    </cfRule>
    <cfRule type="containsText" dxfId="1993" priority="313" operator="containsText" text="Avanza según planificación">
      <formula>NOT(ISERROR(SEARCH("Avanza según planificación",Q57)))</formula>
    </cfRule>
    <cfRule type="containsText" dxfId="1992" priority="314" operator="containsText" text="Retrasada">
      <formula>NOT(ISERROR(SEARCH("Retrasada",Q57)))</formula>
    </cfRule>
    <cfRule type="containsText" dxfId="1991" priority="315" operator="containsText" text="Desestimada">
      <formula>NOT(ISERROR(SEARCH("Desestimada",Q57)))</formula>
    </cfRule>
  </conditionalFormatting>
  <conditionalFormatting sqref="Q57">
    <cfRule type="cellIs" dxfId="1990" priority="311" operator="equal">
      <formula>"No valorable"</formula>
    </cfRule>
  </conditionalFormatting>
  <conditionalFormatting sqref="G17:J17">
    <cfRule type="containsText" dxfId="1989" priority="302" operator="containsText" text="Avanza según planificación">
      <formula>NOT(ISERROR(SEARCH("Avanza según planificación",G17)))</formula>
    </cfRule>
    <cfRule type="containsText" dxfId="1988" priority="303" operator="containsText" text="Retrasada">
      <formula>NOT(ISERROR(SEARCH("Retrasada",G17)))</formula>
    </cfRule>
    <cfRule type="containsText" dxfId="1987" priority="304" operator="containsText" text="Finalizada">
      <formula>NOT(ISERROR(SEARCH("Finalizada",G17)))</formula>
    </cfRule>
  </conditionalFormatting>
  <conditionalFormatting sqref="G17:J17">
    <cfRule type="containsText" dxfId="1986" priority="305" operator="containsText" text="Desestimada">
      <formula>NOT(ISERROR(SEARCH("Desestimada",G17)))</formula>
    </cfRule>
  </conditionalFormatting>
  <conditionalFormatting sqref="K17:O17">
    <cfRule type="cellIs" dxfId="1985" priority="300" operator="equal">
      <formula>0</formula>
    </cfRule>
    <cfRule type="cellIs" dxfId="1984" priority="301" operator="equal">
      <formula>"X"</formula>
    </cfRule>
  </conditionalFormatting>
  <conditionalFormatting sqref="G24:J24">
    <cfRule type="containsText" dxfId="1983" priority="291" operator="containsText" text="Avanza según planificación">
      <formula>NOT(ISERROR(SEARCH("Avanza según planificación",G24)))</formula>
    </cfRule>
    <cfRule type="containsText" dxfId="1982" priority="292" operator="containsText" text="Retrasada">
      <formula>NOT(ISERROR(SEARCH("Retrasada",G24)))</formula>
    </cfRule>
    <cfRule type="containsText" dxfId="1981" priority="293" operator="containsText" text="Finalizada">
      <formula>NOT(ISERROR(SEARCH("Finalizada",G24)))</formula>
    </cfRule>
  </conditionalFormatting>
  <conditionalFormatting sqref="G24:J24">
    <cfRule type="containsText" dxfId="1980" priority="294" operator="containsText" text="Desestimada">
      <formula>NOT(ISERROR(SEARCH("Desestimada",G24)))</formula>
    </cfRule>
  </conditionalFormatting>
  <conditionalFormatting sqref="K24:O24">
    <cfRule type="cellIs" dxfId="1979" priority="289" operator="equal">
      <formula>0</formula>
    </cfRule>
    <cfRule type="cellIs" dxfId="1978" priority="290" operator="equal">
      <formula>"X"</formula>
    </cfRule>
  </conditionalFormatting>
  <conditionalFormatting sqref="G27:J27">
    <cfRule type="containsText" dxfId="1977" priority="280" operator="containsText" text="Avanza según planificación">
      <formula>NOT(ISERROR(SEARCH("Avanza según planificación",G27)))</formula>
    </cfRule>
    <cfRule type="containsText" dxfId="1976" priority="281" operator="containsText" text="Retrasada">
      <formula>NOT(ISERROR(SEARCH("Retrasada",G27)))</formula>
    </cfRule>
    <cfRule type="containsText" dxfId="1975" priority="282" operator="containsText" text="Finalizada">
      <formula>NOT(ISERROR(SEARCH("Finalizada",G27)))</formula>
    </cfRule>
  </conditionalFormatting>
  <conditionalFormatting sqref="G27:J27">
    <cfRule type="containsText" dxfId="1974" priority="283" operator="containsText" text="Desestimada">
      <formula>NOT(ISERROR(SEARCH("Desestimada",G27)))</formula>
    </cfRule>
  </conditionalFormatting>
  <conditionalFormatting sqref="K27:O27">
    <cfRule type="cellIs" dxfId="1973" priority="278" operator="equal">
      <formula>0</formula>
    </cfRule>
    <cfRule type="cellIs" dxfId="1972" priority="279" operator="equal">
      <formula>"X"</formula>
    </cfRule>
  </conditionalFormatting>
  <conditionalFormatting sqref="P32:Q32">
    <cfRule type="containsText" dxfId="1971" priority="274" operator="containsText" text="Finalizada">
      <formula>NOT(ISERROR(SEARCH("Finalizada",P32)))</formula>
    </cfRule>
    <cfRule type="containsText" dxfId="1970" priority="275" operator="containsText" text="Avanza según planificación">
      <formula>NOT(ISERROR(SEARCH("Avanza según planificación",P32)))</formula>
    </cfRule>
    <cfRule type="containsText" dxfId="1969" priority="276" operator="containsText" text="Retrasada">
      <formula>NOT(ISERROR(SEARCH("Retrasada",P32)))</formula>
    </cfRule>
    <cfRule type="containsText" dxfId="1968" priority="277" operator="containsText" text="Desestimada">
      <formula>NOT(ISERROR(SEARCH("Desestimada",P32)))</formula>
    </cfRule>
  </conditionalFormatting>
  <conditionalFormatting sqref="Q32">
    <cfRule type="cellIs" dxfId="1967" priority="273" operator="equal">
      <formula>"No valorable"</formula>
    </cfRule>
  </conditionalFormatting>
  <conditionalFormatting sqref="G32:J32">
    <cfRule type="containsText" dxfId="1966" priority="269" operator="containsText" text="Avanza según planificación">
      <formula>NOT(ISERROR(SEARCH("Avanza según planificación",G32)))</formula>
    </cfRule>
    <cfRule type="containsText" dxfId="1965" priority="270" operator="containsText" text="Retrasada">
      <formula>NOT(ISERROR(SEARCH("Retrasada",G32)))</formula>
    </cfRule>
    <cfRule type="containsText" dxfId="1964" priority="271" operator="containsText" text="Finalizada">
      <formula>NOT(ISERROR(SEARCH("Finalizada",G32)))</formula>
    </cfRule>
  </conditionalFormatting>
  <conditionalFormatting sqref="G32:J32">
    <cfRule type="containsText" dxfId="1963" priority="272" operator="containsText" text="Desestimada">
      <formula>NOT(ISERROR(SEARCH("Desestimada",G32)))</formula>
    </cfRule>
  </conditionalFormatting>
  <conditionalFormatting sqref="K32:O32">
    <cfRule type="cellIs" dxfId="1962" priority="267" operator="equal">
      <formula>0</formula>
    </cfRule>
    <cfRule type="cellIs" dxfId="1961" priority="268" operator="equal">
      <formula>"X"</formula>
    </cfRule>
  </conditionalFormatting>
  <conditionalFormatting sqref="P37:Q37">
    <cfRule type="containsText" dxfId="1960" priority="263" operator="containsText" text="Finalizada">
      <formula>NOT(ISERROR(SEARCH("Finalizada",P37)))</formula>
    </cfRule>
    <cfRule type="containsText" dxfId="1959" priority="264" operator="containsText" text="Avanza según planificación">
      <formula>NOT(ISERROR(SEARCH("Avanza según planificación",P37)))</formula>
    </cfRule>
    <cfRule type="containsText" dxfId="1958" priority="265" operator="containsText" text="Retrasada">
      <formula>NOT(ISERROR(SEARCH("Retrasada",P37)))</formula>
    </cfRule>
    <cfRule type="containsText" dxfId="1957" priority="266" operator="containsText" text="Desestimada">
      <formula>NOT(ISERROR(SEARCH("Desestimada",P37)))</formula>
    </cfRule>
  </conditionalFormatting>
  <conditionalFormatting sqref="Q37">
    <cfRule type="cellIs" dxfId="1956" priority="262" operator="equal">
      <formula>"No valorable"</formula>
    </cfRule>
  </conditionalFormatting>
  <conditionalFormatting sqref="G37:J37">
    <cfRule type="containsText" dxfId="1955" priority="258" operator="containsText" text="Avanza según planificación">
      <formula>NOT(ISERROR(SEARCH("Avanza según planificación",G37)))</formula>
    </cfRule>
    <cfRule type="containsText" dxfId="1954" priority="259" operator="containsText" text="Retrasada">
      <formula>NOT(ISERROR(SEARCH("Retrasada",G37)))</formula>
    </cfRule>
    <cfRule type="containsText" dxfId="1953" priority="260" operator="containsText" text="Finalizada">
      <formula>NOT(ISERROR(SEARCH("Finalizada",G37)))</formula>
    </cfRule>
  </conditionalFormatting>
  <conditionalFormatting sqref="G37:J37">
    <cfRule type="containsText" dxfId="1952" priority="261" operator="containsText" text="Desestimada">
      <formula>NOT(ISERROR(SEARCH("Desestimada",G37)))</formula>
    </cfRule>
  </conditionalFormatting>
  <conditionalFormatting sqref="K37:O37">
    <cfRule type="cellIs" dxfId="1951" priority="256" operator="equal">
      <formula>0</formula>
    </cfRule>
    <cfRule type="cellIs" dxfId="1950" priority="257" operator="equal">
      <formula>"X"</formula>
    </cfRule>
  </conditionalFormatting>
  <conditionalFormatting sqref="P43:Q43">
    <cfRule type="containsText" dxfId="1949" priority="252" operator="containsText" text="Finalizada">
      <formula>NOT(ISERROR(SEARCH("Finalizada",P43)))</formula>
    </cfRule>
    <cfRule type="containsText" dxfId="1948" priority="253" operator="containsText" text="Avanza según planificación">
      <formula>NOT(ISERROR(SEARCH("Avanza según planificación",P43)))</formula>
    </cfRule>
    <cfRule type="containsText" dxfId="1947" priority="254" operator="containsText" text="Retrasada">
      <formula>NOT(ISERROR(SEARCH("Retrasada",P43)))</formula>
    </cfRule>
    <cfRule type="containsText" dxfId="1946" priority="255" operator="containsText" text="Desestimada">
      <formula>NOT(ISERROR(SEARCH("Desestimada",P43)))</formula>
    </cfRule>
  </conditionalFormatting>
  <conditionalFormatting sqref="Q43">
    <cfRule type="cellIs" dxfId="1945" priority="251" operator="equal">
      <formula>"No valorable"</formula>
    </cfRule>
  </conditionalFormatting>
  <conditionalFormatting sqref="G43:J43">
    <cfRule type="containsText" dxfId="1944" priority="247" operator="containsText" text="Avanza según planificación">
      <formula>NOT(ISERROR(SEARCH("Avanza según planificación",G43)))</formula>
    </cfRule>
    <cfRule type="containsText" dxfId="1943" priority="248" operator="containsText" text="Retrasada">
      <formula>NOT(ISERROR(SEARCH("Retrasada",G43)))</formula>
    </cfRule>
    <cfRule type="containsText" dxfId="1942" priority="249" operator="containsText" text="Finalizada">
      <formula>NOT(ISERROR(SEARCH("Finalizada",G43)))</formula>
    </cfRule>
  </conditionalFormatting>
  <conditionalFormatting sqref="G43:J43">
    <cfRule type="containsText" dxfId="1941" priority="250" operator="containsText" text="Desestimada">
      <formula>NOT(ISERROR(SEARCH("Desestimada",G43)))</formula>
    </cfRule>
  </conditionalFormatting>
  <conditionalFormatting sqref="K43:O43">
    <cfRule type="cellIs" dxfId="1940" priority="245" operator="equal">
      <formula>0</formula>
    </cfRule>
    <cfRule type="cellIs" dxfId="1939" priority="246" operator="equal">
      <formula>"X"</formula>
    </cfRule>
  </conditionalFormatting>
  <conditionalFormatting sqref="P56:Q56">
    <cfRule type="containsText" dxfId="1938" priority="241" operator="containsText" text="Finalizada">
      <formula>NOT(ISERROR(SEARCH("Finalizada",P56)))</formula>
    </cfRule>
    <cfRule type="containsText" dxfId="1937" priority="242" operator="containsText" text="Avanza según planificación">
      <formula>NOT(ISERROR(SEARCH("Avanza según planificación",P56)))</formula>
    </cfRule>
    <cfRule type="containsText" dxfId="1936" priority="243" operator="containsText" text="Retrasada">
      <formula>NOT(ISERROR(SEARCH("Retrasada",P56)))</formula>
    </cfRule>
    <cfRule type="containsText" dxfId="1935" priority="244" operator="containsText" text="Desestimada">
      <formula>NOT(ISERROR(SEARCH("Desestimada",P56)))</formula>
    </cfRule>
  </conditionalFormatting>
  <conditionalFormatting sqref="Q56">
    <cfRule type="cellIs" dxfId="1934" priority="240" operator="equal">
      <formula>"No valorable"</formula>
    </cfRule>
  </conditionalFormatting>
  <conditionalFormatting sqref="K56:O56">
    <cfRule type="cellIs" dxfId="1933" priority="234" operator="equal">
      <formula>0</formula>
    </cfRule>
    <cfRule type="cellIs" dxfId="1932" priority="235" operator="equal">
      <formula>"X"</formula>
    </cfRule>
  </conditionalFormatting>
  <conditionalFormatting sqref="P6:Q6 P8:Q10 P12:Q16">
    <cfRule type="containsText" dxfId="1931" priority="219" operator="containsText" text="Finalizada">
      <formula>NOT(ISERROR(SEARCH("Finalizada",P6)))</formula>
    </cfRule>
    <cfRule type="containsText" dxfId="1930" priority="220" operator="containsText" text="Avanza según planificación">
      <formula>NOT(ISERROR(SEARCH("Avanza según planificación",P6)))</formula>
    </cfRule>
    <cfRule type="containsText" dxfId="1929" priority="221" operator="containsText" text="Retrasada">
      <formula>NOT(ISERROR(SEARCH("Retrasada",P6)))</formula>
    </cfRule>
    <cfRule type="containsText" dxfId="1928" priority="222" operator="containsText" text="Desestimada">
      <formula>NOT(ISERROR(SEARCH("Desestimada",P6)))</formula>
    </cfRule>
  </conditionalFormatting>
  <conditionalFormatting sqref="Q6 Q8:Q10 Q12:Q16">
    <cfRule type="cellIs" dxfId="1927" priority="218" operator="equal">
      <formula>"No valorable"</formula>
    </cfRule>
  </conditionalFormatting>
  <conditionalFormatting sqref="G6:J6 G8:J10 G12:J16">
    <cfRule type="containsText" dxfId="1926" priority="214" operator="containsText" text="Avanza según planificación">
      <formula>NOT(ISERROR(SEARCH("Avanza según planificación",G6)))</formula>
    </cfRule>
    <cfRule type="containsText" dxfId="1925" priority="215" operator="containsText" text="Retrasada">
      <formula>NOT(ISERROR(SEARCH("Retrasada",G6)))</formula>
    </cfRule>
    <cfRule type="containsText" dxfId="1924" priority="216" operator="containsText" text="Finalizada">
      <formula>NOT(ISERROR(SEARCH("Finalizada",G6)))</formula>
    </cfRule>
  </conditionalFormatting>
  <conditionalFormatting sqref="G6:J6 G8:J10 G12:J16">
    <cfRule type="containsText" dxfId="1923" priority="217" operator="containsText" text="Desestimada">
      <formula>NOT(ISERROR(SEARCH("Desestimada",G6)))</formula>
    </cfRule>
  </conditionalFormatting>
  <conditionalFormatting sqref="K6:O6 K8:O10 K12:O16">
    <cfRule type="cellIs" dxfId="1922" priority="212" operator="equal">
      <formula>0</formula>
    </cfRule>
    <cfRule type="cellIs" dxfId="1921" priority="213" operator="equal">
      <formula>"X"</formula>
    </cfRule>
  </conditionalFormatting>
  <conditionalFormatting sqref="P19:Q23">
    <cfRule type="containsText" dxfId="1920" priority="208" operator="containsText" text="Finalizada">
      <formula>NOT(ISERROR(SEARCH("Finalizada",P19)))</formula>
    </cfRule>
    <cfRule type="containsText" dxfId="1919" priority="209" operator="containsText" text="Avanza según planificación">
      <formula>NOT(ISERROR(SEARCH("Avanza según planificación",P19)))</formula>
    </cfRule>
    <cfRule type="containsText" dxfId="1918" priority="210" operator="containsText" text="Retrasada">
      <formula>NOT(ISERROR(SEARCH("Retrasada",P19)))</formula>
    </cfRule>
    <cfRule type="containsText" dxfId="1917" priority="211" operator="containsText" text="Desestimada">
      <formula>NOT(ISERROR(SEARCH("Desestimada",P19)))</formula>
    </cfRule>
  </conditionalFormatting>
  <conditionalFormatting sqref="Q19:Q23">
    <cfRule type="cellIs" dxfId="1916" priority="207" operator="equal">
      <formula>"No valorable"</formula>
    </cfRule>
  </conditionalFormatting>
  <conditionalFormatting sqref="G19:J23">
    <cfRule type="containsText" dxfId="1915" priority="203" operator="containsText" text="Avanza según planificación">
      <formula>NOT(ISERROR(SEARCH("Avanza según planificación",G19)))</formula>
    </cfRule>
    <cfRule type="containsText" dxfId="1914" priority="204" operator="containsText" text="Retrasada">
      <formula>NOT(ISERROR(SEARCH("Retrasada",G19)))</formula>
    </cfRule>
    <cfRule type="containsText" dxfId="1913" priority="205" operator="containsText" text="Finalizada">
      <formula>NOT(ISERROR(SEARCH("Finalizada",G19)))</formula>
    </cfRule>
  </conditionalFormatting>
  <conditionalFormatting sqref="G19:J23">
    <cfRule type="containsText" dxfId="1912" priority="206" operator="containsText" text="Desestimada">
      <formula>NOT(ISERROR(SEARCH("Desestimada",G19)))</formula>
    </cfRule>
  </conditionalFormatting>
  <conditionalFormatting sqref="K19:O23">
    <cfRule type="cellIs" dxfId="1911" priority="201" operator="equal">
      <formula>0</formula>
    </cfRule>
    <cfRule type="cellIs" dxfId="1910" priority="202" operator="equal">
      <formula>"X"</formula>
    </cfRule>
  </conditionalFormatting>
  <conditionalFormatting sqref="P26:Q26">
    <cfRule type="containsText" dxfId="1909" priority="197" operator="containsText" text="Finalizada">
      <formula>NOT(ISERROR(SEARCH("Finalizada",P26)))</formula>
    </cfRule>
    <cfRule type="containsText" dxfId="1908" priority="198" operator="containsText" text="Avanza según planificación">
      <formula>NOT(ISERROR(SEARCH("Avanza según planificación",P26)))</formula>
    </cfRule>
    <cfRule type="containsText" dxfId="1907" priority="199" operator="containsText" text="Retrasada">
      <formula>NOT(ISERROR(SEARCH("Retrasada",P26)))</formula>
    </cfRule>
    <cfRule type="containsText" dxfId="1906" priority="200" operator="containsText" text="Desestimada">
      <formula>NOT(ISERROR(SEARCH("Desestimada",P26)))</formula>
    </cfRule>
  </conditionalFormatting>
  <conditionalFormatting sqref="Q26">
    <cfRule type="cellIs" dxfId="1905" priority="196" operator="equal">
      <formula>"No valorable"</formula>
    </cfRule>
  </conditionalFormatting>
  <conditionalFormatting sqref="G26:J26">
    <cfRule type="containsText" dxfId="1904" priority="192" operator="containsText" text="Avanza según planificación">
      <formula>NOT(ISERROR(SEARCH("Avanza según planificación",G26)))</formula>
    </cfRule>
    <cfRule type="containsText" dxfId="1903" priority="193" operator="containsText" text="Retrasada">
      <formula>NOT(ISERROR(SEARCH("Retrasada",G26)))</formula>
    </cfRule>
    <cfRule type="containsText" dxfId="1902" priority="194" operator="containsText" text="Finalizada">
      <formula>NOT(ISERROR(SEARCH("Finalizada",G26)))</formula>
    </cfRule>
  </conditionalFormatting>
  <conditionalFormatting sqref="G26:J26">
    <cfRule type="containsText" dxfId="1901" priority="195" operator="containsText" text="Desestimada">
      <formula>NOT(ISERROR(SEARCH("Desestimada",G26)))</formula>
    </cfRule>
  </conditionalFormatting>
  <conditionalFormatting sqref="K26:O26">
    <cfRule type="cellIs" dxfId="1900" priority="190" operator="equal">
      <formula>0</formula>
    </cfRule>
    <cfRule type="cellIs" dxfId="1899" priority="191" operator="equal">
      <formula>"X"</formula>
    </cfRule>
  </conditionalFormatting>
  <conditionalFormatting sqref="P29:Q31">
    <cfRule type="containsText" dxfId="1898" priority="186" operator="containsText" text="Finalizada">
      <formula>NOT(ISERROR(SEARCH("Finalizada",P29)))</formula>
    </cfRule>
    <cfRule type="containsText" dxfId="1897" priority="187" operator="containsText" text="Avanza según planificación">
      <formula>NOT(ISERROR(SEARCH("Avanza según planificación",P29)))</formula>
    </cfRule>
    <cfRule type="containsText" dxfId="1896" priority="188" operator="containsText" text="Retrasada">
      <formula>NOT(ISERROR(SEARCH("Retrasada",P29)))</formula>
    </cfRule>
    <cfRule type="containsText" dxfId="1895" priority="189" operator="containsText" text="Desestimada">
      <formula>NOT(ISERROR(SEARCH("Desestimada",P29)))</formula>
    </cfRule>
  </conditionalFormatting>
  <conditionalFormatting sqref="Q29:Q31">
    <cfRule type="cellIs" dxfId="1894" priority="185" operator="equal">
      <formula>"No valorable"</formula>
    </cfRule>
  </conditionalFormatting>
  <conditionalFormatting sqref="G29:J31">
    <cfRule type="containsText" dxfId="1893" priority="181" operator="containsText" text="Avanza según planificación">
      <formula>NOT(ISERROR(SEARCH("Avanza según planificación",G29)))</formula>
    </cfRule>
    <cfRule type="containsText" dxfId="1892" priority="182" operator="containsText" text="Retrasada">
      <formula>NOT(ISERROR(SEARCH("Retrasada",G29)))</formula>
    </cfRule>
    <cfRule type="containsText" dxfId="1891" priority="183" operator="containsText" text="Finalizada">
      <formula>NOT(ISERROR(SEARCH("Finalizada",G29)))</formula>
    </cfRule>
  </conditionalFormatting>
  <conditionalFormatting sqref="G29:J31">
    <cfRule type="containsText" dxfId="1890" priority="184" operator="containsText" text="Desestimada">
      <formula>NOT(ISERROR(SEARCH("Desestimada",G29)))</formula>
    </cfRule>
  </conditionalFormatting>
  <conditionalFormatting sqref="K29:O31">
    <cfRule type="cellIs" dxfId="1889" priority="179" operator="equal">
      <formula>0</formula>
    </cfRule>
    <cfRule type="cellIs" dxfId="1888" priority="180" operator="equal">
      <formula>"X"</formula>
    </cfRule>
  </conditionalFormatting>
  <conditionalFormatting sqref="P34:Q36">
    <cfRule type="containsText" dxfId="1887" priority="175" operator="containsText" text="Finalizada">
      <formula>NOT(ISERROR(SEARCH("Finalizada",P34)))</formula>
    </cfRule>
    <cfRule type="containsText" dxfId="1886" priority="176" operator="containsText" text="Avanza según planificación">
      <formula>NOT(ISERROR(SEARCH("Avanza según planificación",P34)))</formula>
    </cfRule>
    <cfRule type="containsText" dxfId="1885" priority="177" operator="containsText" text="Retrasada">
      <formula>NOT(ISERROR(SEARCH("Retrasada",P34)))</formula>
    </cfRule>
    <cfRule type="containsText" dxfId="1884" priority="178" operator="containsText" text="Desestimada">
      <formula>NOT(ISERROR(SEARCH("Desestimada",P34)))</formula>
    </cfRule>
  </conditionalFormatting>
  <conditionalFormatting sqref="Q34:Q36">
    <cfRule type="cellIs" dxfId="1883" priority="174" operator="equal">
      <formula>"No valorable"</formula>
    </cfRule>
  </conditionalFormatting>
  <conditionalFormatting sqref="G34:J36">
    <cfRule type="containsText" dxfId="1882" priority="170" operator="containsText" text="Avanza según planificación">
      <formula>NOT(ISERROR(SEARCH("Avanza según planificación",G34)))</formula>
    </cfRule>
    <cfRule type="containsText" dxfId="1881" priority="171" operator="containsText" text="Retrasada">
      <formula>NOT(ISERROR(SEARCH("Retrasada",G34)))</formula>
    </cfRule>
    <cfRule type="containsText" dxfId="1880" priority="172" operator="containsText" text="Finalizada">
      <formula>NOT(ISERROR(SEARCH("Finalizada",G34)))</formula>
    </cfRule>
  </conditionalFormatting>
  <conditionalFormatting sqref="G34:J36">
    <cfRule type="containsText" dxfId="1879" priority="173" operator="containsText" text="Desestimada">
      <formula>NOT(ISERROR(SEARCH("Desestimada",G34)))</formula>
    </cfRule>
  </conditionalFormatting>
  <conditionalFormatting sqref="K34:O36">
    <cfRule type="cellIs" dxfId="1878" priority="168" operator="equal">
      <formula>0</formula>
    </cfRule>
    <cfRule type="cellIs" dxfId="1877" priority="169" operator="equal">
      <formula>"X"</formula>
    </cfRule>
  </conditionalFormatting>
  <conditionalFormatting sqref="P45:Q55">
    <cfRule type="containsText" dxfId="1876" priority="153" operator="containsText" text="Finalizada">
      <formula>NOT(ISERROR(SEARCH("Finalizada",P45)))</formula>
    </cfRule>
    <cfRule type="containsText" dxfId="1875" priority="154" operator="containsText" text="Avanza según planificación">
      <formula>NOT(ISERROR(SEARCH("Avanza según planificación",P45)))</formula>
    </cfRule>
    <cfRule type="containsText" dxfId="1874" priority="155" operator="containsText" text="Retrasada">
      <formula>NOT(ISERROR(SEARCH("Retrasada",P45)))</formula>
    </cfRule>
    <cfRule type="containsText" dxfId="1873" priority="156" operator="containsText" text="Desestimada">
      <formula>NOT(ISERROR(SEARCH("Desestimada",P45)))</formula>
    </cfRule>
  </conditionalFormatting>
  <conditionalFormatting sqref="Q45:Q55">
    <cfRule type="cellIs" dxfId="1872" priority="152" operator="equal">
      <formula>"No valorable"</formula>
    </cfRule>
  </conditionalFormatting>
  <conditionalFormatting sqref="K45:O55">
    <cfRule type="cellIs" dxfId="1871" priority="146" operator="equal">
      <formula>0</formula>
    </cfRule>
    <cfRule type="cellIs" dxfId="1870" priority="147" operator="equal">
      <formula>"X"</formula>
    </cfRule>
  </conditionalFormatting>
  <conditionalFormatting sqref="P58:Q58">
    <cfRule type="containsText" dxfId="1869" priority="142" operator="containsText" text="Finalizada">
      <formula>NOT(ISERROR(SEARCH("Finalizada",P58)))</formula>
    </cfRule>
    <cfRule type="containsText" dxfId="1868" priority="143" operator="containsText" text="Avanza según planificación">
      <formula>NOT(ISERROR(SEARCH("Avanza según planificación",P58)))</formula>
    </cfRule>
    <cfRule type="containsText" dxfId="1867" priority="144" operator="containsText" text="Retrasada">
      <formula>NOT(ISERROR(SEARCH("Retrasada",P58)))</formula>
    </cfRule>
    <cfRule type="containsText" dxfId="1866" priority="145" operator="containsText" text="Desestimada">
      <formula>NOT(ISERROR(SEARCH("Desestimada",P58)))</formula>
    </cfRule>
  </conditionalFormatting>
  <conditionalFormatting sqref="Q58">
    <cfRule type="cellIs" dxfId="1865" priority="141" operator="equal">
      <formula>"No valorable"</formula>
    </cfRule>
  </conditionalFormatting>
  <conditionalFormatting sqref="G58:J58">
    <cfRule type="containsText" dxfId="1864" priority="137" operator="containsText" text="Avanza según planificación">
      <formula>NOT(ISERROR(SEARCH("Avanza según planificación",G58)))</formula>
    </cfRule>
    <cfRule type="containsText" dxfId="1863" priority="138" operator="containsText" text="Retrasada">
      <formula>NOT(ISERROR(SEARCH("Retrasada",G58)))</formula>
    </cfRule>
    <cfRule type="containsText" dxfId="1862" priority="139" operator="containsText" text="Finalizada">
      <formula>NOT(ISERROR(SEARCH("Finalizada",G58)))</formula>
    </cfRule>
  </conditionalFormatting>
  <conditionalFormatting sqref="G58:J58">
    <cfRule type="containsText" dxfId="1861" priority="140" operator="containsText" text="Desestimada">
      <formula>NOT(ISERROR(SEARCH("Desestimada",G58)))</formula>
    </cfRule>
  </conditionalFormatting>
  <conditionalFormatting sqref="K58:O58">
    <cfRule type="cellIs" dxfId="1860" priority="135" operator="equal">
      <formula>0</formula>
    </cfRule>
    <cfRule type="cellIs" dxfId="1859" priority="136" operator="equal">
      <formula>"X"</formula>
    </cfRule>
  </conditionalFormatting>
  <conditionalFormatting sqref="P59:Q59">
    <cfRule type="containsText" dxfId="1858" priority="131" operator="containsText" text="Finalizada">
      <formula>NOT(ISERROR(SEARCH("Finalizada",P59)))</formula>
    </cfRule>
    <cfRule type="containsText" dxfId="1857" priority="132" operator="containsText" text="Avanza según planificación">
      <formula>NOT(ISERROR(SEARCH("Avanza según planificación",P59)))</formula>
    </cfRule>
    <cfRule type="containsText" dxfId="1856" priority="133" operator="containsText" text="Retrasada">
      <formula>NOT(ISERROR(SEARCH("Retrasada",P59)))</formula>
    </cfRule>
    <cfRule type="containsText" dxfId="1855" priority="134" operator="containsText" text="Desestimada">
      <formula>NOT(ISERROR(SEARCH("Desestimada",P59)))</formula>
    </cfRule>
  </conditionalFormatting>
  <conditionalFormatting sqref="Q59">
    <cfRule type="cellIs" dxfId="1854" priority="130" operator="equal">
      <formula>"No valorable"</formula>
    </cfRule>
  </conditionalFormatting>
  <conditionalFormatting sqref="G59:J59">
    <cfRule type="containsText" dxfId="1853" priority="126" operator="containsText" text="Finalizada">
      <formula>NOT(ISERROR(SEARCH("Finalizada",G59)))</formula>
    </cfRule>
    <cfRule type="containsText" dxfId="1852" priority="127" operator="containsText" text="Avanza según planificación">
      <formula>NOT(ISERROR(SEARCH("Avanza según planificación",G59)))</formula>
    </cfRule>
    <cfRule type="containsText" dxfId="1851" priority="129" operator="containsText" text="Desestimada">
      <formula>NOT(ISERROR(SEARCH("Desestimada",G59)))</formula>
    </cfRule>
  </conditionalFormatting>
  <conditionalFormatting sqref="G59:J59">
    <cfRule type="containsText" dxfId="1850" priority="128" operator="containsText" text="Retrasada">
      <formula>NOT(ISERROR(SEARCH("Retrasada",G59)))</formula>
    </cfRule>
  </conditionalFormatting>
  <conditionalFormatting sqref="K59:O59">
    <cfRule type="cellIs" dxfId="1849" priority="124" operator="equal">
      <formula>0</formula>
    </cfRule>
    <cfRule type="cellIs" dxfId="1848" priority="125" operator="equal">
      <formula>"X"</formula>
    </cfRule>
  </conditionalFormatting>
  <conditionalFormatting sqref="J61:J63">
    <cfRule type="containsText" dxfId="1847" priority="123" operator="containsText" text="Retrasada">
      <formula>NOT(ISERROR(SEARCH("Retrasada",J61)))</formula>
    </cfRule>
  </conditionalFormatting>
  <conditionalFormatting sqref="R27 R39:R42">
    <cfRule type="containsText" dxfId="1846" priority="62" operator="containsText" text="Finalizada">
      <formula>NOT(ISERROR(SEARCH("Finalizada",R27)))</formula>
    </cfRule>
    <cfRule type="containsText" dxfId="1845" priority="63" operator="containsText" text="Avanza según planificación">
      <formula>NOT(ISERROR(SEARCH("Avanza según planificación",R27)))</formula>
    </cfRule>
    <cfRule type="containsText" dxfId="1844" priority="64" operator="containsText" text="Retrasada">
      <formula>NOT(ISERROR(SEARCH("Retrasada",R27)))</formula>
    </cfRule>
    <cfRule type="containsText" dxfId="1843" priority="65" operator="containsText" text="Desestimada">
      <formula>NOT(ISERROR(SEARCH("Desestimada",R27)))</formula>
    </cfRule>
  </conditionalFormatting>
  <conditionalFormatting sqref="R27 R39:R42">
    <cfRule type="cellIs" dxfId="1842" priority="61" operator="equal">
      <formula>"No valorable"</formula>
    </cfRule>
  </conditionalFormatting>
  <conditionalFormatting sqref="R24">
    <cfRule type="containsText" dxfId="1841" priority="67" operator="containsText" text="Finalizada">
      <formula>NOT(ISERROR(SEARCH("Finalizada",R24)))</formula>
    </cfRule>
    <cfRule type="containsText" dxfId="1840" priority="68" operator="containsText" text="Avanza según planificación">
      <formula>NOT(ISERROR(SEARCH("Avanza según planificación",R24)))</formula>
    </cfRule>
    <cfRule type="containsText" dxfId="1839" priority="69" operator="containsText" text="Retrasada">
      <formula>NOT(ISERROR(SEARCH("Retrasada",R24)))</formula>
    </cfRule>
    <cfRule type="containsText" dxfId="1838" priority="70" operator="containsText" text="Desestimada">
      <formula>NOT(ISERROR(SEARCH("Desestimada",R24)))</formula>
    </cfRule>
  </conditionalFormatting>
  <conditionalFormatting sqref="R24">
    <cfRule type="cellIs" dxfId="1837" priority="66" operator="equal">
      <formula>"No valorable"</formula>
    </cfRule>
  </conditionalFormatting>
  <conditionalFormatting sqref="R17">
    <cfRule type="containsText" dxfId="1836" priority="72" operator="containsText" text="Finalizada">
      <formula>NOT(ISERROR(SEARCH("Finalizada",R17)))</formula>
    </cfRule>
    <cfRule type="containsText" dxfId="1835" priority="73" operator="containsText" text="Avanza según planificación">
      <formula>NOT(ISERROR(SEARCH("Avanza según planificación",R17)))</formula>
    </cfRule>
    <cfRule type="containsText" dxfId="1834" priority="74" operator="containsText" text="Retrasada">
      <formula>NOT(ISERROR(SEARCH("Retrasada",R17)))</formula>
    </cfRule>
    <cfRule type="containsText" dxfId="1833" priority="75" operator="containsText" text="Desestimada">
      <formula>NOT(ISERROR(SEARCH("Desestimada",R17)))</formula>
    </cfRule>
  </conditionalFormatting>
  <conditionalFormatting sqref="R17">
    <cfRule type="cellIs" dxfId="1832" priority="71" operator="equal">
      <formula>"No valorable"</formula>
    </cfRule>
  </conditionalFormatting>
  <conditionalFormatting sqref="R5">
    <cfRule type="containsText" dxfId="1831" priority="117" operator="containsText" text="Finalizada">
      <formula>NOT(ISERROR(SEARCH("Finalizada",R5)))</formula>
    </cfRule>
    <cfRule type="containsText" dxfId="1830" priority="118" operator="containsText" text="Avanza según planificación">
      <formula>NOT(ISERROR(SEARCH("Avanza según planificación",R5)))</formula>
    </cfRule>
    <cfRule type="containsText" dxfId="1829" priority="119" operator="containsText" text="Retrasada">
      <formula>NOT(ISERROR(SEARCH("Retrasada",R5)))</formula>
    </cfRule>
    <cfRule type="containsText" dxfId="1828" priority="120" operator="containsText" text="Desestimada">
      <formula>NOT(ISERROR(SEARCH("Desestimada",R5)))</formula>
    </cfRule>
  </conditionalFormatting>
  <conditionalFormatting sqref="R5">
    <cfRule type="cellIs" dxfId="1827" priority="116" operator="equal">
      <formula>"No valorable"</formula>
    </cfRule>
  </conditionalFormatting>
  <conditionalFormatting sqref="R4">
    <cfRule type="containsText" dxfId="1826" priority="112" operator="containsText" text="Finalizada">
      <formula>NOT(ISERROR(SEARCH("Finalizada",R4)))</formula>
    </cfRule>
    <cfRule type="containsText" dxfId="1825" priority="113" operator="containsText" text="Avanza según planificación">
      <formula>NOT(ISERROR(SEARCH("Avanza según planificación",R4)))</formula>
    </cfRule>
    <cfRule type="containsText" dxfId="1824" priority="114" operator="containsText" text="Retrasada">
      <formula>NOT(ISERROR(SEARCH("Retrasada",R4)))</formula>
    </cfRule>
    <cfRule type="containsText" dxfId="1823" priority="115" operator="containsText" text="Desestimada">
      <formula>NOT(ISERROR(SEARCH("Desestimada",R4)))</formula>
    </cfRule>
  </conditionalFormatting>
  <conditionalFormatting sqref="R4">
    <cfRule type="cellIs" dxfId="1822" priority="111" operator="equal">
      <formula>"No valorable"</formula>
    </cfRule>
  </conditionalFormatting>
  <conditionalFormatting sqref="R18">
    <cfRule type="containsText" dxfId="1821" priority="107" operator="containsText" text="Finalizada">
      <formula>NOT(ISERROR(SEARCH("Finalizada",R18)))</formula>
    </cfRule>
    <cfRule type="containsText" dxfId="1820" priority="108" operator="containsText" text="Avanza según planificación">
      <formula>NOT(ISERROR(SEARCH("Avanza según planificación",R18)))</formula>
    </cfRule>
    <cfRule type="containsText" dxfId="1819" priority="109" operator="containsText" text="Retrasada">
      <formula>NOT(ISERROR(SEARCH("Retrasada",R18)))</formula>
    </cfRule>
    <cfRule type="containsText" dxfId="1818" priority="110" operator="containsText" text="Desestimada">
      <formula>NOT(ISERROR(SEARCH("Desestimada",R18)))</formula>
    </cfRule>
  </conditionalFormatting>
  <conditionalFormatting sqref="R18">
    <cfRule type="cellIs" dxfId="1817" priority="106" operator="equal">
      <formula>"No valorable"</formula>
    </cfRule>
  </conditionalFormatting>
  <conditionalFormatting sqref="R25">
    <cfRule type="containsText" dxfId="1816" priority="102" operator="containsText" text="Finalizada">
      <formula>NOT(ISERROR(SEARCH("Finalizada",R25)))</formula>
    </cfRule>
    <cfRule type="containsText" dxfId="1815" priority="103" operator="containsText" text="Avanza según planificación">
      <formula>NOT(ISERROR(SEARCH("Avanza según planificación",R25)))</formula>
    </cfRule>
    <cfRule type="containsText" dxfId="1814" priority="104" operator="containsText" text="Retrasada">
      <formula>NOT(ISERROR(SEARCH("Retrasada",R25)))</formula>
    </cfRule>
    <cfRule type="containsText" dxfId="1813" priority="105" operator="containsText" text="Desestimada">
      <formula>NOT(ISERROR(SEARCH("Desestimada",R25)))</formula>
    </cfRule>
  </conditionalFormatting>
  <conditionalFormatting sqref="R25">
    <cfRule type="cellIs" dxfId="1812" priority="101" operator="equal">
      <formula>"No valorable"</formula>
    </cfRule>
  </conditionalFormatting>
  <conditionalFormatting sqref="R28">
    <cfRule type="containsText" dxfId="1811" priority="97" operator="containsText" text="Finalizada">
      <formula>NOT(ISERROR(SEARCH("Finalizada",R28)))</formula>
    </cfRule>
    <cfRule type="containsText" dxfId="1810" priority="98" operator="containsText" text="Avanza según planificación">
      <formula>NOT(ISERROR(SEARCH("Avanza según planificación",R28)))</formula>
    </cfRule>
    <cfRule type="containsText" dxfId="1809" priority="99" operator="containsText" text="Retrasada">
      <formula>NOT(ISERROR(SEARCH("Retrasada",R28)))</formula>
    </cfRule>
    <cfRule type="containsText" dxfId="1808" priority="100" operator="containsText" text="Desestimada">
      <formula>NOT(ISERROR(SEARCH("Desestimada",R28)))</formula>
    </cfRule>
  </conditionalFormatting>
  <conditionalFormatting sqref="R28">
    <cfRule type="cellIs" dxfId="1807" priority="96" operator="equal">
      <formula>"No valorable"</formula>
    </cfRule>
  </conditionalFormatting>
  <conditionalFormatting sqref="R33">
    <cfRule type="containsText" dxfId="1806" priority="92" operator="containsText" text="Finalizada">
      <formula>NOT(ISERROR(SEARCH("Finalizada",R33)))</formula>
    </cfRule>
    <cfRule type="containsText" dxfId="1805" priority="93" operator="containsText" text="Avanza según planificación">
      <formula>NOT(ISERROR(SEARCH("Avanza según planificación",R33)))</formula>
    </cfRule>
    <cfRule type="containsText" dxfId="1804" priority="94" operator="containsText" text="Retrasada">
      <formula>NOT(ISERROR(SEARCH("Retrasada",R33)))</formula>
    </cfRule>
    <cfRule type="containsText" dxfId="1803" priority="95" operator="containsText" text="Desestimada">
      <formula>NOT(ISERROR(SEARCH("Desestimada",R33)))</formula>
    </cfRule>
  </conditionalFormatting>
  <conditionalFormatting sqref="R33">
    <cfRule type="cellIs" dxfId="1802" priority="91" operator="equal">
      <formula>"No valorable"</formula>
    </cfRule>
  </conditionalFormatting>
  <conditionalFormatting sqref="R38">
    <cfRule type="containsText" dxfId="1801" priority="87" operator="containsText" text="Finalizada">
      <formula>NOT(ISERROR(SEARCH("Finalizada",R38)))</formula>
    </cfRule>
    <cfRule type="containsText" dxfId="1800" priority="88" operator="containsText" text="Avanza según planificación">
      <formula>NOT(ISERROR(SEARCH("Avanza según planificación",R38)))</formula>
    </cfRule>
    <cfRule type="containsText" dxfId="1799" priority="89" operator="containsText" text="Retrasada">
      <formula>NOT(ISERROR(SEARCH("Retrasada",R38)))</formula>
    </cfRule>
    <cfRule type="containsText" dxfId="1798" priority="90" operator="containsText" text="Desestimada">
      <formula>NOT(ISERROR(SEARCH("Desestimada",R38)))</formula>
    </cfRule>
  </conditionalFormatting>
  <conditionalFormatting sqref="R38">
    <cfRule type="cellIs" dxfId="1797" priority="86" operator="equal">
      <formula>"No valorable"</formula>
    </cfRule>
  </conditionalFormatting>
  <conditionalFormatting sqref="R44">
    <cfRule type="containsText" dxfId="1796" priority="82" operator="containsText" text="Finalizada">
      <formula>NOT(ISERROR(SEARCH("Finalizada",R44)))</formula>
    </cfRule>
    <cfRule type="containsText" dxfId="1795" priority="83" operator="containsText" text="Avanza según planificación">
      <formula>NOT(ISERROR(SEARCH("Avanza según planificación",R44)))</formula>
    </cfRule>
    <cfRule type="containsText" dxfId="1794" priority="84" operator="containsText" text="Retrasada">
      <formula>NOT(ISERROR(SEARCH("Retrasada",R44)))</formula>
    </cfRule>
    <cfRule type="containsText" dxfId="1793" priority="85" operator="containsText" text="Desestimada">
      <formula>NOT(ISERROR(SEARCH("Desestimada",R44)))</formula>
    </cfRule>
  </conditionalFormatting>
  <conditionalFormatting sqref="R44">
    <cfRule type="cellIs" dxfId="1792" priority="81" operator="equal">
      <formula>"No valorable"</formula>
    </cfRule>
  </conditionalFormatting>
  <conditionalFormatting sqref="R57">
    <cfRule type="containsText" dxfId="1791" priority="77" operator="containsText" text="Finalizada">
      <formula>NOT(ISERROR(SEARCH("Finalizada",R57)))</formula>
    </cfRule>
    <cfRule type="containsText" dxfId="1790" priority="78" operator="containsText" text="Avanza según planificación">
      <formula>NOT(ISERROR(SEARCH("Avanza según planificación",R57)))</formula>
    </cfRule>
    <cfRule type="containsText" dxfId="1789" priority="79" operator="containsText" text="Retrasada">
      <formula>NOT(ISERROR(SEARCH("Retrasada",R57)))</formula>
    </cfRule>
    <cfRule type="containsText" dxfId="1788" priority="80" operator="containsText" text="Desestimada">
      <formula>NOT(ISERROR(SEARCH("Desestimada",R57)))</formula>
    </cfRule>
  </conditionalFormatting>
  <conditionalFormatting sqref="R57">
    <cfRule type="cellIs" dxfId="1787" priority="76" operator="equal">
      <formula>"No valorable"</formula>
    </cfRule>
  </conditionalFormatting>
  <conditionalFormatting sqref="R32">
    <cfRule type="containsText" dxfId="1786" priority="57" operator="containsText" text="Finalizada">
      <formula>NOT(ISERROR(SEARCH("Finalizada",R32)))</formula>
    </cfRule>
    <cfRule type="containsText" dxfId="1785" priority="58" operator="containsText" text="Avanza según planificación">
      <formula>NOT(ISERROR(SEARCH("Avanza según planificación",R32)))</formula>
    </cfRule>
    <cfRule type="containsText" dxfId="1784" priority="59" operator="containsText" text="Retrasada">
      <formula>NOT(ISERROR(SEARCH("Retrasada",R32)))</formula>
    </cfRule>
    <cfRule type="containsText" dxfId="1783" priority="60" operator="containsText" text="Desestimada">
      <formula>NOT(ISERROR(SEARCH("Desestimada",R32)))</formula>
    </cfRule>
  </conditionalFormatting>
  <conditionalFormatting sqref="R32">
    <cfRule type="cellIs" dxfId="1782" priority="56" operator="equal">
      <formula>"No valorable"</formula>
    </cfRule>
  </conditionalFormatting>
  <conditionalFormatting sqref="R37">
    <cfRule type="containsText" dxfId="1781" priority="52" operator="containsText" text="Finalizada">
      <formula>NOT(ISERROR(SEARCH("Finalizada",R37)))</formula>
    </cfRule>
    <cfRule type="containsText" dxfId="1780" priority="53" operator="containsText" text="Avanza según planificación">
      <formula>NOT(ISERROR(SEARCH("Avanza según planificación",R37)))</formula>
    </cfRule>
    <cfRule type="containsText" dxfId="1779" priority="54" operator="containsText" text="Retrasada">
      <formula>NOT(ISERROR(SEARCH("Retrasada",R37)))</formula>
    </cfRule>
    <cfRule type="containsText" dxfId="1778" priority="55" operator="containsText" text="Desestimada">
      <formula>NOT(ISERROR(SEARCH("Desestimada",R37)))</formula>
    </cfRule>
  </conditionalFormatting>
  <conditionalFormatting sqref="R37">
    <cfRule type="cellIs" dxfId="1777" priority="51" operator="equal">
      <formula>"No valorable"</formula>
    </cfRule>
  </conditionalFormatting>
  <conditionalFormatting sqref="R43">
    <cfRule type="containsText" dxfId="1776" priority="47" operator="containsText" text="Finalizada">
      <formula>NOT(ISERROR(SEARCH("Finalizada",R43)))</formula>
    </cfRule>
    <cfRule type="containsText" dxfId="1775" priority="48" operator="containsText" text="Avanza según planificación">
      <formula>NOT(ISERROR(SEARCH("Avanza según planificación",R43)))</formula>
    </cfRule>
    <cfRule type="containsText" dxfId="1774" priority="49" operator="containsText" text="Retrasada">
      <formula>NOT(ISERROR(SEARCH("Retrasada",R43)))</formula>
    </cfRule>
    <cfRule type="containsText" dxfId="1773" priority="50" operator="containsText" text="Desestimada">
      <formula>NOT(ISERROR(SEARCH("Desestimada",R43)))</formula>
    </cfRule>
  </conditionalFormatting>
  <conditionalFormatting sqref="R43">
    <cfRule type="cellIs" dxfId="1772" priority="46" operator="equal">
      <formula>"No valorable"</formula>
    </cfRule>
  </conditionalFormatting>
  <conditionalFormatting sqref="R56">
    <cfRule type="containsText" dxfId="1771" priority="42" operator="containsText" text="Finalizada">
      <formula>NOT(ISERROR(SEARCH("Finalizada",R56)))</formula>
    </cfRule>
    <cfRule type="containsText" dxfId="1770" priority="43" operator="containsText" text="Avanza según planificación">
      <formula>NOT(ISERROR(SEARCH("Avanza según planificación",R56)))</formula>
    </cfRule>
    <cfRule type="containsText" dxfId="1769" priority="44" operator="containsText" text="Retrasada">
      <formula>NOT(ISERROR(SEARCH("Retrasada",R56)))</formula>
    </cfRule>
    <cfRule type="containsText" dxfId="1768" priority="45" operator="containsText" text="Desestimada">
      <formula>NOT(ISERROR(SEARCH("Desestimada",R56)))</formula>
    </cfRule>
  </conditionalFormatting>
  <conditionalFormatting sqref="R56">
    <cfRule type="cellIs" dxfId="1767" priority="41" operator="equal">
      <formula>"No valorable"</formula>
    </cfRule>
  </conditionalFormatting>
  <conditionalFormatting sqref="R6 R8:R10 R12:R16">
    <cfRule type="containsText" dxfId="1766" priority="37" operator="containsText" text="Finalizada">
      <formula>NOT(ISERROR(SEARCH("Finalizada",R6)))</formula>
    </cfRule>
    <cfRule type="containsText" dxfId="1765" priority="38" operator="containsText" text="Avanza según planificación">
      <formula>NOT(ISERROR(SEARCH("Avanza según planificación",R6)))</formula>
    </cfRule>
    <cfRule type="containsText" dxfId="1764" priority="39" operator="containsText" text="Retrasada">
      <formula>NOT(ISERROR(SEARCH("Retrasada",R6)))</formula>
    </cfRule>
    <cfRule type="containsText" dxfId="1763" priority="40" operator="containsText" text="Desestimada">
      <formula>NOT(ISERROR(SEARCH("Desestimada",R6)))</formula>
    </cfRule>
  </conditionalFormatting>
  <conditionalFormatting sqref="R6 R8:R10 R12:R16">
    <cfRule type="cellIs" dxfId="1762" priority="36" operator="equal">
      <formula>"No valorable"</formula>
    </cfRule>
  </conditionalFormatting>
  <conditionalFormatting sqref="R19:R23">
    <cfRule type="containsText" dxfId="1761" priority="32" operator="containsText" text="Finalizada">
      <formula>NOT(ISERROR(SEARCH("Finalizada",R19)))</formula>
    </cfRule>
    <cfRule type="containsText" dxfId="1760" priority="33" operator="containsText" text="Avanza según planificación">
      <formula>NOT(ISERROR(SEARCH("Avanza según planificación",R19)))</formula>
    </cfRule>
    <cfRule type="containsText" dxfId="1759" priority="34" operator="containsText" text="Retrasada">
      <formula>NOT(ISERROR(SEARCH("Retrasada",R19)))</formula>
    </cfRule>
    <cfRule type="containsText" dxfId="1758" priority="35" operator="containsText" text="Desestimada">
      <formula>NOT(ISERROR(SEARCH("Desestimada",R19)))</formula>
    </cfRule>
  </conditionalFormatting>
  <conditionalFormatting sqref="R19:R23">
    <cfRule type="cellIs" dxfId="1757" priority="31" operator="equal">
      <formula>"No valorable"</formula>
    </cfRule>
  </conditionalFormatting>
  <conditionalFormatting sqref="R26">
    <cfRule type="containsText" dxfId="1756" priority="27" operator="containsText" text="Finalizada">
      <formula>NOT(ISERROR(SEARCH("Finalizada",R26)))</formula>
    </cfRule>
    <cfRule type="containsText" dxfId="1755" priority="28" operator="containsText" text="Avanza según planificación">
      <formula>NOT(ISERROR(SEARCH("Avanza según planificación",R26)))</formula>
    </cfRule>
    <cfRule type="containsText" dxfId="1754" priority="29" operator="containsText" text="Retrasada">
      <formula>NOT(ISERROR(SEARCH("Retrasada",R26)))</formula>
    </cfRule>
    <cfRule type="containsText" dxfId="1753" priority="30" operator="containsText" text="Desestimada">
      <formula>NOT(ISERROR(SEARCH("Desestimada",R26)))</formula>
    </cfRule>
  </conditionalFormatting>
  <conditionalFormatting sqref="R26">
    <cfRule type="cellIs" dxfId="1752" priority="26" operator="equal">
      <formula>"No valorable"</formula>
    </cfRule>
  </conditionalFormatting>
  <conditionalFormatting sqref="R29:R31">
    <cfRule type="containsText" dxfId="1751" priority="22" operator="containsText" text="Finalizada">
      <formula>NOT(ISERROR(SEARCH("Finalizada",R29)))</formula>
    </cfRule>
    <cfRule type="containsText" dxfId="1750" priority="23" operator="containsText" text="Avanza según planificación">
      <formula>NOT(ISERROR(SEARCH("Avanza según planificación",R29)))</formula>
    </cfRule>
    <cfRule type="containsText" dxfId="1749" priority="24" operator="containsText" text="Retrasada">
      <formula>NOT(ISERROR(SEARCH("Retrasada",R29)))</formula>
    </cfRule>
    <cfRule type="containsText" dxfId="1748" priority="25" operator="containsText" text="Desestimada">
      <formula>NOT(ISERROR(SEARCH("Desestimada",R29)))</formula>
    </cfRule>
  </conditionalFormatting>
  <conditionalFormatting sqref="R29:R31">
    <cfRule type="cellIs" dxfId="1747" priority="21" operator="equal">
      <formula>"No valorable"</formula>
    </cfRule>
  </conditionalFormatting>
  <conditionalFormatting sqref="R34:R36">
    <cfRule type="containsText" dxfId="1746" priority="17" operator="containsText" text="Finalizada">
      <formula>NOT(ISERROR(SEARCH("Finalizada",R34)))</formula>
    </cfRule>
    <cfRule type="containsText" dxfId="1745" priority="18" operator="containsText" text="Avanza según planificación">
      <formula>NOT(ISERROR(SEARCH("Avanza según planificación",R34)))</formula>
    </cfRule>
    <cfRule type="containsText" dxfId="1744" priority="19" operator="containsText" text="Retrasada">
      <formula>NOT(ISERROR(SEARCH("Retrasada",R34)))</formula>
    </cfRule>
    <cfRule type="containsText" dxfId="1743" priority="20" operator="containsText" text="Desestimada">
      <formula>NOT(ISERROR(SEARCH("Desestimada",R34)))</formula>
    </cfRule>
  </conditionalFormatting>
  <conditionalFormatting sqref="R34:R36">
    <cfRule type="cellIs" dxfId="1742" priority="16" operator="equal">
      <formula>"No valorable"</formula>
    </cfRule>
  </conditionalFormatting>
  <conditionalFormatting sqref="R45:R55">
    <cfRule type="containsText" dxfId="1741" priority="12" operator="containsText" text="Finalizada">
      <formula>NOT(ISERROR(SEARCH("Finalizada",R45)))</formula>
    </cfRule>
    <cfRule type="containsText" dxfId="1740" priority="13" operator="containsText" text="Avanza según planificación">
      <formula>NOT(ISERROR(SEARCH("Avanza según planificación",R45)))</formula>
    </cfRule>
    <cfRule type="containsText" dxfId="1739" priority="14" operator="containsText" text="Retrasada">
      <formula>NOT(ISERROR(SEARCH("Retrasada",R45)))</formula>
    </cfRule>
    <cfRule type="containsText" dxfId="1738" priority="15" operator="containsText" text="Desestimada">
      <formula>NOT(ISERROR(SEARCH("Desestimada",R45)))</formula>
    </cfRule>
  </conditionalFormatting>
  <conditionalFormatting sqref="R45:R55">
    <cfRule type="cellIs" dxfId="1737" priority="11" operator="equal">
      <formula>"No valorable"</formula>
    </cfRule>
  </conditionalFormatting>
  <conditionalFormatting sqref="R58">
    <cfRule type="containsText" dxfId="1736" priority="7" operator="containsText" text="Finalizada">
      <formula>NOT(ISERROR(SEARCH("Finalizada",R58)))</formula>
    </cfRule>
    <cfRule type="containsText" dxfId="1735" priority="8" operator="containsText" text="Avanza según planificación">
      <formula>NOT(ISERROR(SEARCH("Avanza según planificación",R58)))</formula>
    </cfRule>
    <cfRule type="containsText" dxfId="1734" priority="9" operator="containsText" text="Retrasada">
      <formula>NOT(ISERROR(SEARCH("Retrasada",R58)))</formula>
    </cfRule>
    <cfRule type="containsText" dxfId="1733" priority="10" operator="containsText" text="Desestimada">
      <formula>NOT(ISERROR(SEARCH("Desestimada",R58)))</formula>
    </cfRule>
  </conditionalFormatting>
  <conditionalFormatting sqref="R58">
    <cfRule type="cellIs" dxfId="1732" priority="6" operator="equal">
      <formula>"No valorable"</formula>
    </cfRule>
  </conditionalFormatting>
  <conditionalFormatting sqref="R59">
    <cfRule type="containsText" dxfId="1731" priority="2" operator="containsText" text="Finalizada">
      <formula>NOT(ISERROR(SEARCH("Finalizada",R59)))</formula>
    </cfRule>
    <cfRule type="containsText" dxfId="1730" priority="3" operator="containsText" text="Avanza según planificación">
      <formula>NOT(ISERROR(SEARCH("Avanza según planificación",R59)))</formula>
    </cfRule>
    <cfRule type="containsText" dxfId="1729" priority="4" operator="containsText" text="Retrasada">
      <formula>NOT(ISERROR(SEARCH("Retrasada",R59)))</formula>
    </cfRule>
    <cfRule type="containsText" dxfId="1728" priority="5" operator="containsText" text="Desestimada">
      <formula>NOT(ISERROR(SEARCH("Desestimada",R59)))</formula>
    </cfRule>
  </conditionalFormatting>
  <conditionalFormatting sqref="R59">
    <cfRule type="cellIs" dxfId="1727" priority="1" operator="equal">
      <formula>"No valorable"</formula>
    </cfRule>
  </conditionalFormatting>
  <dataValidations count="3">
    <dataValidation type="list" allowBlank="1" showInputMessage="1" showErrorMessage="1" sqref="S4 H4:J6 H8:J10 H12:J59">
      <formula1>Estado</formula1>
    </dataValidation>
    <dataValidation type="list" showInputMessage="1" showErrorMessage="1" sqref="G4:G6 P4:P6 G8:G10 P8:P10 G12:G59 P12:P59">
      <formula1>Estado</formula1>
    </dataValidation>
    <dataValidation showInputMessage="1" showErrorMessage="1" sqref="Q62:R64 Q60:R60 R75"/>
  </dataValidations>
  <pageMargins left="0.39370078740157483" right="0.39370078740157483" top="0.39370078740157483" bottom="0.39370078740157483" header="0.31496062992125984" footer="0.31496062992125984"/>
  <pageSetup paperSize="8" scale="58" orientation="landscape" r:id="rId1"/>
  <rowBreaks count="1" manualBreakCount="1">
    <brk id="37"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445"/>
  <sheetViews>
    <sheetView zoomScaleNormal="100" workbookViewId="0">
      <pane ySplit="3" topLeftCell="A4" activePane="bottomLeft" state="frozen"/>
      <selection pane="bottomLeft"/>
    </sheetView>
  </sheetViews>
  <sheetFormatPr baseColWidth="10" defaultColWidth="11.42578125" defaultRowHeight="12.75" x14ac:dyDescent="0.2"/>
  <cols>
    <col min="1" max="1" width="26.7109375" style="2" customWidth="1"/>
    <col min="2" max="2" width="49.7109375" style="2" customWidth="1"/>
    <col min="3" max="3" width="85.5703125" style="2" customWidth="1"/>
    <col min="4" max="4" width="10.140625" style="2" bestFit="1" customWidth="1"/>
    <col min="5" max="5" width="18.28515625" style="2" customWidth="1"/>
    <col min="6" max="6" width="19.7109375" style="2" bestFit="1" customWidth="1"/>
    <col min="7" max="7" width="12.7109375" style="2" customWidth="1"/>
    <col min="8" max="8" width="15.5703125" style="2" customWidth="1"/>
    <col min="9" max="15" width="12.7109375" style="2" customWidth="1"/>
    <col min="16" max="16" width="14.7109375" style="2" customWidth="1"/>
    <col min="17" max="17" width="6.140625" style="2" hidden="1" customWidth="1"/>
    <col min="18" max="18" width="6.140625" style="374" customWidth="1"/>
    <col min="19" max="19" width="31.28515625" style="2" customWidth="1"/>
    <col min="20" max="20" width="8" style="488" hidden="1" customWidth="1"/>
    <col min="21" max="22" width="8" style="527" customWidth="1"/>
    <col min="23" max="23" width="45.28515625" style="2" customWidth="1"/>
    <col min="24" max="24" width="44.85546875" style="2" customWidth="1"/>
    <col min="25" max="16384" width="11.42578125" style="2"/>
  </cols>
  <sheetData>
    <row r="1" spans="1:24" ht="15" customHeight="1" x14ac:dyDescent="0.2">
      <c r="A1" s="172"/>
      <c r="B1" s="160" t="s">
        <v>363</v>
      </c>
      <c r="C1" s="168"/>
      <c r="D1" s="162"/>
      <c r="E1" s="162"/>
      <c r="F1" s="162"/>
      <c r="G1" s="876"/>
      <c r="H1" s="877"/>
      <c r="I1" s="877"/>
      <c r="J1" s="878"/>
      <c r="K1" s="211"/>
      <c r="L1" s="211"/>
      <c r="M1" s="211"/>
      <c r="N1" s="211"/>
      <c r="O1" s="211"/>
      <c r="P1" s="211"/>
      <c r="Q1" s="211"/>
      <c r="R1" s="521"/>
      <c r="S1" s="211"/>
    </row>
    <row r="2" spans="1:24" s="1" customFormat="1" ht="15" customHeight="1" thickBot="1" x14ac:dyDescent="0.25">
      <c r="A2" s="164"/>
      <c r="B2" s="41"/>
      <c r="C2" s="44"/>
      <c r="D2" s="42"/>
      <c r="E2" s="42"/>
      <c r="F2" s="42"/>
      <c r="G2" s="892"/>
      <c r="H2" s="893"/>
      <c r="I2" s="893"/>
      <c r="J2" s="894"/>
      <c r="K2" s="214"/>
      <c r="L2" s="214"/>
      <c r="M2" s="214"/>
      <c r="N2" s="214"/>
      <c r="O2" s="214"/>
      <c r="P2" s="214"/>
      <c r="Q2" s="214"/>
      <c r="R2" s="522"/>
      <c r="S2" s="214"/>
      <c r="T2" s="489"/>
      <c r="U2" s="528"/>
      <c r="V2" s="528"/>
    </row>
    <row r="3" spans="1:24" s="45" customFormat="1" ht="41.25" customHeight="1" thickBot="1" x14ac:dyDescent="0.25">
      <c r="A3" s="166" t="s">
        <v>4</v>
      </c>
      <c r="B3" s="47" t="s">
        <v>6</v>
      </c>
      <c r="C3" s="47" t="s">
        <v>7</v>
      </c>
      <c r="D3" s="47" t="s">
        <v>0</v>
      </c>
      <c r="E3" s="47" t="s">
        <v>5</v>
      </c>
      <c r="F3" s="47" t="s">
        <v>1</v>
      </c>
      <c r="G3" s="47">
        <v>2017</v>
      </c>
      <c r="H3" s="192">
        <v>2018</v>
      </c>
      <c r="I3" s="193">
        <v>2019</v>
      </c>
      <c r="J3" s="167">
        <v>2020</v>
      </c>
      <c r="K3" s="157">
        <v>0</v>
      </c>
      <c r="L3" s="157">
        <v>0.25</v>
      </c>
      <c r="M3" s="157">
        <v>0.5</v>
      </c>
      <c r="N3" s="157">
        <v>0.75</v>
      </c>
      <c r="O3" s="157">
        <v>1</v>
      </c>
      <c r="P3" s="157" t="s">
        <v>2</v>
      </c>
      <c r="Q3" s="157"/>
      <c r="R3" s="526"/>
      <c r="S3" s="156" t="s">
        <v>3</v>
      </c>
      <c r="T3" s="489"/>
      <c r="U3" s="528"/>
      <c r="V3" s="528"/>
      <c r="W3" s="560" t="s">
        <v>1323</v>
      </c>
      <c r="X3" s="561" t="s">
        <v>1324</v>
      </c>
    </row>
    <row r="4" spans="1:24" ht="61.5" customHeight="1" x14ac:dyDescent="0.2">
      <c r="A4" s="879" t="s">
        <v>141</v>
      </c>
      <c r="B4" s="849" t="s">
        <v>128</v>
      </c>
      <c r="C4" s="72" t="s">
        <v>125</v>
      </c>
      <c r="D4" s="146" t="s">
        <v>11</v>
      </c>
      <c r="E4" s="147" t="s">
        <v>568</v>
      </c>
      <c r="F4" s="147" t="s">
        <v>568</v>
      </c>
      <c r="G4" s="260" t="s">
        <v>595</v>
      </c>
      <c r="H4" s="132" t="s">
        <v>593</v>
      </c>
      <c r="I4" s="132"/>
      <c r="J4" s="375"/>
      <c r="K4" s="332"/>
      <c r="L4" s="295" t="s">
        <v>699</v>
      </c>
      <c r="M4" s="295"/>
      <c r="N4" s="295"/>
      <c r="O4" s="289"/>
      <c r="P4" s="276" t="s">
        <v>593</v>
      </c>
      <c r="Q4" s="379">
        <f>IFERROR(LOOKUP("X",K4:O4,$K$100:$O$100),"No Valorable")</f>
        <v>1</v>
      </c>
      <c r="R4" s="496">
        <f>IFERROR(LOOKUP("X",K4:O4,$K$3:$O$3),"No Valorable")</f>
        <v>0.25</v>
      </c>
      <c r="S4" s="199"/>
      <c r="W4" s="694" t="s">
        <v>1060</v>
      </c>
      <c r="X4" s="695" t="s">
        <v>1061</v>
      </c>
    </row>
    <row r="5" spans="1:24" ht="34.5" customHeight="1" x14ac:dyDescent="0.2">
      <c r="A5" s="824"/>
      <c r="B5" s="826"/>
      <c r="C5" s="25" t="s">
        <v>448</v>
      </c>
      <c r="D5" s="437"/>
      <c r="E5" s="896" t="s">
        <v>568</v>
      </c>
      <c r="F5" s="898" t="s">
        <v>568</v>
      </c>
      <c r="G5" s="806"/>
      <c r="H5" s="800" t="s">
        <v>593</v>
      </c>
      <c r="I5" s="800"/>
      <c r="J5" s="808"/>
      <c r="K5" s="810"/>
      <c r="L5" s="802" t="s">
        <v>699</v>
      </c>
      <c r="M5" s="802"/>
      <c r="N5" s="802"/>
      <c r="O5" s="804"/>
      <c r="P5" s="806" t="s">
        <v>593</v>
      </c>
      <c r="Q5" s="800">
        <f>IFERROR(LOOKUP("X",K5:O5,$K$100:$O$100),"No Valorable")</f>
        <v>1</v>
      </c>
      <c r="R5" s="799">
        <f t="shared" ref="R5:R68" si="0">IFERROR(LOOKUP("X",K5:O5,$K$3:$O$3),"No Valorable")</f>
        <v>0.25</v>
      </c>
      <c r="S5" s="868"/>
      <c r="W5" s="697"/>
      <c r="X5" s="698"/>
    </row>
    <row r="6" spans="1:24" ht="22.5" customHeight="1" x14ac:dyDescent="0.2">
      <c r="A6" s="824"/>
      <c r="B6" s="826"/>
      <c r="C6" s="58" t="s">
        <v>449</v>
      </c>
      <c r="D6" s="438">
        <v>2018</v>
      </c>
      <c r="E6" s="897"/>
      <c r="F6" s="899"/>
      <c r="G6" s="807"/>
      <c r="H6" s="801"/>
      <c r="I6" s="801"/>
      <c r="J6" s="809"/>
      <c r="K6" s="811"/>
      <c r="L6" s="803"/>
      <c r="M6" s="803"/>
      <c r="N6" s="803"/>
      <c r="O6" s="805"/>
      <c r="P6" s="807"/>
      <c r="Q6" s="801"/>
      <c r="R6" s="798" t="str">
        <f t="shared" si="0"/>
        <v>No Valorable</v>
      </c>
      <c r="S6" s="858"/>
      <c r="W6" s="735"/>
      <c r="X6" s="736"/>
    </row>
    <row r="7" spans="1:24" ht="22.5" customHeight="1" x14ac:dyDescent="0.2">
      <c r="A7" s="824"/>
      <c r="B7" s="826"/>
      <c r="C7" s="6" t="s">
        <v>450</v>
      </c>
      <c r="D7" s="34" t="s">
        <v>20</v>
      </c>
      <c r="E7" s="29" t="s">
        <v>568</v>
      </c>
      <c r="F7" s="284" t="s">
        <v>568</v>
      </c>
      <c r="G7" s="221"/>
      <c r="H7" s="29" t="s">
        <v>593</v>
      </c>
      <c r="I7" s="29"/>
      <c r="J7" s="284"/>
      <c r="K7" s="338"/>
      <c r="L7" s="296" t="s">
        <v>699</v>
      </c>
      <c r="M7" s="296"/>
      <c r="N7" s="296"/>
      <c r="O7" s="289"/>
      <c r="P7" s="209" t="s">
        <v>593</v>
      </c>
      <c r="Q7" s="29">
        <f>IFERROR(LOOKUP("X",K7:O7,$K$100:$O$100),"No Valorable")</f>
        <v>1</v>
      </c>
      <c r="R7" s="497">
        <f t="shared" si="0"/>
        <v>0.25</v>
      </c>
      <c r="S7" s="6"/>
      <c r="W7" s="735"/>
      <c r="X7" s="736" t="s">
        <v>1062</v>
      </c>
    </row>
    <row r="8" spans="1:24" ht="22.5" customHeight="1" x14ac:dyDescent="0.2">
      <c r="A8" s="824"/>
      <c r="B8" s="826"/>
      <c r="C8" s="6" t="s">
        <v>451</v>
      </c>
      <c r="D8" s="34" t="s">
        <v>20</v>
      </c>
      <c r="E8" s="29" t="s">
        <v>568</v>
      </c>
      <c r="F8" s="284" t="s">
        <v>568</v>
      </c>
      <c r="G8" s="221"/>
      <c r="H8" s="29" t="s">
        <v>593</v>
      </c>
      <c r="I8" s="29"/>
      <c r="J8" s="284"/>
      <c r="K8" s="338" t="s">
        <v>699</v>
      </c>
      <c r="L8" s="296"/>
      <c r="M8" s="296"/>
      <c r="N8" s="296"/>
      <c r="O8" s="289"/>
      <c r="P8" s="209" t="s">
        <v>593</v>
      </c>
      <c r="Q8" s="29">
        <f>IFERROR(LOOKUP("X",K8:O8,$K$100:$O$100),"No Valorable")</f>
        <v>0</v>
      </c>
      <c r="R8" s="497">
        <f t="shared" si="0"/>
        <v>0</v>
      </c>
      <c r="S8" s="6"/>
      <c r="W8" s="735"/>
      <c r="X8" s="736" t="s">
        <v>1063</v>
      </c>
    </row>
    <row r="9" spans="1:24" ht="48" customHeight="1" x14ac:dyDescent="0.2">
      <c r="A9" s="824"/>
      <c r="B9" s="826"/>
      <c r="C9" s="9" t="s">
        <v>452</v>
      </c>
      <c r="D9" s="439" t="s">
        <v>20</v>
      </c>
      <c r="E9" s="428" t="s">
        <v>568</v>
      </c>
      <c r="F9" s="430" t="s">
        <v>568</v>
      </c>
      <c r="G9" s="221"/>
      <c r="H9" s="29" t="s">
        <v>593</v>
      </c>
      <c r="I9" s="29"/>
      <c r="J9" s="284"/>
      <c r="K9" s="338" t="s">
        <v>699</v>
      </c>
      <c r="L9" s="296"/>
      <c r="M9" s="296"/>
      <c r="N9" s="296"/>
      <c r="O9" s="289"/>
      <c r="P9" s="209" t="s">
        <v>593</v>
      </c>
      <c r="Q9" s="29">
        <f>IFERROR(LOOKUP("X",K9:O9,$K$100:$O$100),"No Valorable")</f>
        <v>0</v>
      </c>
      <c r="R9" s="497">
        <f t="shared" si="0"/>
        <v>0</v>
      </c>
      <c r="S9" s="77" t="s">
        <v>836</v>
      </c>
      <c r="T9" s="490"/>
      <c r="U9" s="529"/>
      <c r="V9" s="529"/>
      <c r="W9" s="737"/>
      <c r="X9" s="738"/>
    </row>
    <row r="10" spans="1:24" ht="45" customHeight="1" x14ac:dyDescent="0.2">
      <c r="A10" s="824"/>
      <c r="B10" s="826"/>
      <c r="C10" s="6" t="s">
        <v>126</v>
      </c>
      <c r="D10" s="34">
        <v>2018</v>
      </c>
      <c r="E10" s="29" t="s">
        <v>568</v>
      </c>
      <c r="F10" s="12" t="s">
        <v>568</v>
      </c>
      <c r="G10" s="221"/>
      <c r="H10" s="29" t="s">
        <v>702</v>
      </c>
      <c r="I10" s="29" t="s">
        <v>700</v>
      </c>
      <c r="J10" s="284" t="s">
        <v>700</v>
      </c>
      <c r="K10" s="338"/>
      <c r="L10" s="296"/>
      <c r="M10" s="296"/>
      <c r="N10" s="296"/>
      <c r="O10" s="289"/>
      <c r="P10" s="209" t="s">
        <v>702</v>
      </c>
      <c r="Q10" s="29" t="str">
        <f>IFERROR(LOOKUP("X",K10:O10,$K$100:$O$100),"No Valorable")</f>
        <v>No Valorable</v>
      </c>
      <c r="R10" s="497" t="str">
        <f t="shared" si="0"/>
        <v>No Valorable</v>
      </c>
      <c r="S10" s="6" t="s">
        <v>837</v>
      </c>
      <c r="W10" s="733"/>
      <c r="X10" s="734"/>
    </row>
    <row r="11" spans="1:24" ht="34.5" customHeight="1" x14ac:dyDescent="0.2">
      <c r="A11" s="824"/>
      <c r="B11" s="826"/>
      <c r="C11" s="61" t="s">
        <v>462</v>
      </c>
      <c r="D11" s="144"/>
      <c r="E11" s="138"/>
      <c r="F11" s="138"/>
      <c r="G11" s="806" t="s">
        <v>595</v>
      </c>
      <c r="H11" s="800" t="s">
        <v>700</v>
      </c>
      <c r="I11" s="800" t="s">
        <v>700</v>
      </c>
      <c r="J11" s="808" t="s">
        <v>700</v>
      </c>
      <c r="K11" s="810"/>
      <c r="L11" s="802"/>
      <c r="M11" s="802"/>
      <c r="N11" s="802"/>
      <c r="O11" s="804" t="s">
        <v>699</v>
      </c>
      <c r="P11" s="806" t="s">
        <v>595</v>
      </c>
      <c r="Q11" s="800">
        <f>IFERROR(LOOKUP("X",K11:O11,$K$100:$O$100),"No Valorable")</f>
        <v>4</v>
      </c>
      <c r="R11" s="799">
        <f t="shared" si="0"/>
        <v>1</v>
      </c>
      <c r="S11" s="868"/>
      <c r="W11" s="705"/>
      <c r="X11" s="706"/>
    </row>
    <row r="12" spans="1:24" ht="28.5" customHeight="1" x14ac:dyDescent="0.2">
      <c r="A12" s="824"/>
      <c r="B12" s="826"/>
      <c r="C12" s="72" t="s">
        <v>461</v>
      </c>
      <c r="D12" s="439">
        <v>2017</v>
      </c>
      <c r="E12" s="428" t="s">
        <v>569</v>
      </c>
      <c r="F12" s="430" t="s">
        <v>568</v>
      </c>
      <c r="G12" s="807"/>
      <c r="H12" s="801"/>
      <c r="I12" s="801"/>
      <c r="J12" s="809"/>
      <c r="K12" s="811"/>
      <c r="L12" s="803"/>
      <c r="M12" s="803"/>
      <c r="N12" s="803"/>
      <c r="O12" s="805"/>
      <c r="P12" s="807"/>
      <c r="Q12" s="801"/>
      <c r="R12" s="798" t="str">
        <f t="shared" si="0"/>
        <v>No Valorable</v>
      </c>
      <c r="S12" s="858"/>
      <c r="W12" s="739"/>
      <c r="X12" s="740"/>
    </row>
    <row r="13" spans="1:24" ht="74.25" customHeight="1" x14ac:dyDescent="0.2">
      <c r="A13" s="824"/>
      <c r="B13" s="826"/>
      <c r="C13" s="9" t="s">
        <v>460</v>
      </c>
      <c r="D13" s="146" t="s">
        <v>20</v>
      </c>
      <c r="E13" s="147" t="s">
        <v>569</v>
      </c>
      <c r="F13" s="147" t="s">
        <v>659</v>
      </c>
      <c r="G13" s="221"/>
      <c r="H13" s="29" t="s">
        <v>593</v>
      </c>
      <c r="I13" s="29"/>
      <c r="J13" s="284"/>
      <c r="K13" s="338" t="s">
        <v>699</v>
      </c>
      <c r="L13" s="296"/>
      <c r="M13" s="296"/>
      <c r="N13" s="296"/>
      <c r="O13" s="289"/>
      <c r="P13" s="209" t="s">
        <v>593</v>
      </c>
      <c r="Q13" s="29">
        <f t="shared" ref="Q13:Q24" si="1">IFERROR(LOOKUP("X",K13:O13,$K$100:$O$100),"No Valorable")</f>
        <v>0</v>
      </c>
      <c r="R13" s="497">
        <f t="shared" si="0"/>
        <v>0</v>
      </c>
      <c r="S13" s="6"/>
      <c r="W13" s="737"/>
      <c r="X13" s="738" t="s">
        <v>1064</v>
      </c>
    </row>
    <row r="14" spans="1:24" ht="25.5" x14ac:dyDescent="0.2">
      <c r="A14" s="824"/>
      <c r="B14" s="826"/>
      <c r="C14" s="77" t="s">
        <v>133</v>
      </c>
      <c r="D14" s="34">
        <v>2017</v>
      </c>
      <c r="E14" s="29" t="s">
        <v>577</v>
      </c>
      <c r="F14" s="29" t="s">
        <v>568</v>
      </c>
      <c r="G14" s="221" t="s">
        <v>595</v>
      </c>
      <c r="H14" s="29" t="s">
        <v>593</v>
      </c>
      <c r="I14" s="29"/>
      <c r="J14" s="284"/>
      <c r="K14" s="338"/>
      <c r="L14" s="296" t="s">
        <v>699</v>
      </c>
      <c r="M14" s="296"/>
      <c r="N14" s="296"/>
      <c r="O14" s="289"/>
      <c r="P14" s="209" t="s">
        <v>593</v>
      </c>
      <c r="Q14" s="29">
        <f t="shared" si="1"/>
        <v>1</v>
      </c>
      <c r="R14" s="497">
        <f t="shared" si="0"/>
        <v>0.25</v>
      </c>
      <c r="S14" s="6"/>
      <c r="W14" s="696" t="s">
        <v>1065</v>
      </c>
      <c r="X14" s="83" t="s">
        <v>1066</v>
      </c>
    </row>
    <row r="15" spans="1:24" ht="45" customHeight="1" thickBot="1" x14ac:dyDescent="0.25">
      <c r="A15" s="824"/>
      <c r="B15" s="830"/>
      <c r="C15" s="18" t="s">
        <v>127</v>
      </c>
      <c r="D15" s="21" t="s">
        <v>19</v>
      </c>
      <c r="E15" s="22" t="s">
        <v>578</v>
      </c>
      <c r="F15" s="22" t="s">
        <v>307</v>
      </c>
      <c r="G15" s="222"/>
      <c r="H15" s="40" t="s">
        <v>593</v>
      </c>
      <c r="I15" s="40"/>
      <c r="J15" s="286"/>
      <c r="K15" s="333" t="s">
        <v>699</v>
      </c>
      <c r="L15" s="296"/>
      <c r="M15" s="297"/>
      <c r="N15" s="296"/>
      <c r="O15" s="298"/>
      <c r="P15" s="277" t="s">
        <v>593</v>
      </c>
      <c r="Q15" s="40">
        <f t="shared" si="1"/>
        <v>0</v>
      </c>
      <c r="R15" s="498">
        <f t="shared" si="0"/>
        <v>0</v>
      </c>
      <c r="S15" s="18" t="s">
        <v>838</v>
      </c>
      <c r="T15" s="491">
        <f>AVERAGE(Q4:Q15)</f>
        <v>0.88888888888888884</v>
      </c>
      <c r="U15" s="527">
        <f>AVERAGE(R4:R15)</f>
        <v>0.22222222222222221</v>
      </c>
      <c r="W15" s="741"/>
      <c r="X15" s="742"/>
    </row>
    <row r="16" spans="1:24" ht="46.5" customHeight="1" x14ac:dyDescent="0.2">
      <c r="A16" s="824"/>
      <c r="B16" s="874" t="s">
        <v>467</v>
      </c>
      <c r="C16" s="70" t="s">
        <v>840</v>
      </c>
      <c r="D16" s="102" t="s">
        <v>11</v>
      </c>
      <c r="E16" s="37" t="s">
        <v>577</v>
      </c>
      <c r="F16" s="37" t="s">
        <v>568</v>
      </c>
      <c r="G16" s="223" t="s">
        <v>593</v>
      </c>
      <c r="H16" s="37" t="s">
        <v>593</v>
      </c>
      <c r="I16" s="37"/>
      <c r="J16" s="285"/>
      <c r="K16" s="332" t="s">
        <v>699</v>
      </c>
      <c r="L16" s="295"/>
      <c r="M16" s="295"/>
      <c r="N16" s="295"/>
      <c r="O16" s="289"/>
      <c r="P16" s="276" t="s">
        <v>593</v>
      </c>
      <c r="Q16" s="379">
        <f t="shared" si="1"/>
        <v>0</v>
      </c>
      <c r="R16" s="496">
        <f t="shared" si="0"/>
        <v>0</v>
      </c>
      <c r="S16" s="199"/>
      <c r="W16" s="710" t="s">
        <v>1067</v>
      </c>
      <c r="X16" s="106" t="s">
        <v>1068</v>
      </c>
    </row>
    <row r="17" spans="1:24" ht="32.25" customHeight="1" x14ac:dyDescent="0.2">
      <c r="A17" s="824"/>
      <c r="B17" s="872"/>
      <c r="C17" s="77" t="s">
        <v>584</v>
      </c>
      <c r="D17" s="103">
        <v>2017</v>
      </c>
      <c r="E17" s="29" t="s">
        <v>568</v>
      </c>
      <c r="F17" s="29" t="s">
        <v>568</v>
      </c>
      <c r="G17" s="221" t="s">
        <v>593</v>
      </c>
      <c r="H17" s="29" t="s">
        <v>702</v>
      </c>
      <c r="I17" s="29" t="s">
        <v>700</v>
      </c>
      <c r="J17" s="284" t="s">
        <v>700</v>
      </c>
      <c r="K17" s="338"/>
      <c r="L17" s="296"/>
      <c r="M17" s="296"/>
      <c r="N17" s="296"/>
      <c r="O17" s="289"/>
      <c r="P17" s="209" t="s">
        <v>702</v>
      </c>
      <c r="Q17" s="29" t="str">
        <f t="shared" si="1"/>
        <v>No Valorable</v>
      </c>
      <c r="R17" s="497" t="str">
        <f t="shared" si="0"/>
        <v>No Valorable</v>
      </c>
      <c r="S17" s="6" t="s">
        <v>839</v>
      </c>
      <c r="W17" s="696" t="s">
        <v>1069</v>
      </c>
      <c r="X17" s="83"/>
    </row>
    <row r="18" spans="1:24" ht="18.75" customHeight="1" x14ac:dyDescent="0.2">
      <c r="A18" s="824"/>
      <c r="B18" s="872"/>
      <c r="C18" s="77" t="s">
        <v>129</v>
      </c>
      <c r="D18" s="103">
        <v>2017</v>
      </c>
      <c r="E18" s="29" t="s">
        <v>568</v>
      </c>
      <c r="F18" s="29" t="s">
        <v>568</v>
      </c>
      <c r="G18" s="221" t="s">
        <v>593</v>
      </c>
      <c r="H18" s="29" t="s">
        <v>593</v>
      </c>
      <c r="I18" s="29"/>
      <c r="J18" s="284"/>
      <c r="K18" s="338" t="s">
        <v>699</v>
      </c>
      <c r="L18" s="296"/>
      <c r="M18" s="296"/>
      <c r="N18" s="296"/>
      <c r="O18" s="289"/>
      <c r="P18" s="209" t="s">
        <v>593</v>
      </c>
      <c r="Q18" s="29">
        <f t="shared" si="1"/>
        <v>0</v>
      </c>
      <c r="R18" s="497">
        <f t="shared" si="0"/>
        <v>0</v>
      </c>
      <c r="S18" s="6"/>
      <c r="W18" s="696"/>
      <c r="X18" s="83" t="s">
        <v>1070</v>
      </c>
    </row>
    <row r="19" spans="1:24" ht="41.25" customHeight="1" thickBot="1" x14ac:dyDescent="0.25">
      <c r="A19" s="824"/>
      <c r="B19" s="875"/>
      <c r="C19" s="81" t="s">
        <v>130</v>
      </c>
      <c r="D19" s="104">
        <v>2018</v>
      </c>
      <c r="E19" s="40" t="s">
        <v>568</v>
      </c>
      <c r="F19" s="40" t="s">
        <v>568</v>
      </c>
      <c r="G19" s="222"/>
      <c r="H19" s="40" t="s">
        <v>593</v>
      </c>
      <c r="I19" s="40"/>
      <c r="J19" s="286"/>
      <c r="K19" s="333" t="s">
        <v>699</v>
      </c>
      <c r="L19" s="296"/>
      <c r="M19" s="297"/>
      <c r="N19" s="296"/>
      <c r="O19" s="298"/>
      <c r="P19" s="277" t="s">
        <v>593</v>
      </c>
      <c r="Q19" s="40">
        <f t="shared" si="1"/>
        <v>0</v>
      </c>
      <c r="R19" s="498">
        <f t="shared" si="0"/>
        <v>0</v>
      </c>
      <c r="S19" s="18" t="s">
        <v>841</v>
      </c>
      <c r="T19" s="491">
        <f>AVERAGE(Q16:Q19)</f>
        <v>0</v>
      </c>
      <c r="U19" s="527">
        <f>AVERAGE(R16:R19)</f>
        <v>0</v>
      </c>
      <c r="W19" s="709"/>
      <c r="X19" s="108"/>
    </row>
    <row r="20" spans="1:24" ht="20.25" customHeight="1" x14ac:dyDescent="0.2">
      <c r="A20" s="824"/>
      <c r="B20" s="874" t="s">
        <v>357</v>
      </c>
      <c r="C20" s="109" t="s">
        <v>469</v>
      </c>
      <c r="D20" s="835">
        <v>2017</v>
      </c>
      <c r="E20" s="815" t="s">
        <v>569</v>
      </c>
      <c r="F20" s="816" t="s">
        <v>568</v>
      </c>
      <c r="G20" s="895" t="s">
        <v>595</v>
      </c>
      <c r="H20" s="815" t="s">
        <v>700</v>
      </c>
      <c r="I20" s="815" t="s">
        <v>700</v>
      </c>
      <c r="J20" s="816" t="s">
        <v>700</v>
      </c>
      <c r="K20" s="817"/>
      <c r="L20" s="812"/>
      <c r="M20" s="812"/>
      <c r="N20" s="812"/>
      <c r="O20" s="813" t="s">
        <v>699</v>
      </c>
      <c r="P20" s="814" t="s">
        <v>595</v>
      </c>
      <c r="Q20" s="815">
        <f t="shared" si="1"/>
        <v>4</v>
      </c>
      <c r="R20" s="797">
        <f t="shared" si="0"/>
        <v>1</v>
      </c>
      <c r="S20" s="815"/>
      <c r="W20" s="814" t="s">
        <v>1071</v>
      </c>
      <c r="X20" s="743"/>
    </row>
    <row r="21" spans="1:24" ht="26.25" customHeight="1" x14ac:dyDescent="0.2">
      <c r="A21" s="824"/>
      <c r="B21" s="872"/>
      <c r="C21" s="72" t="s">
        <v>468</v>
      </c>
      <c r="D21" s="885"/>
      <c r="E21" s="801"/>
      <c r="F21" s="809"/>
      <c r="G21" s="888"/>
      <c r="H21" s="801"/>
      <c r="I21" s="801"/>
      <c r="J21" s="809"/>
      <c r="K21" s="811"/>
      <c r="L21" s="803"/>
      <c r="M21" s="803"/>
      <c r="N21" s="803"/>
      <c r="O21" s="805"/>
      <c r="P21" s="807"/>
      <c r="Q21" s="801" t="str">
        <f t="shared" si="1"/>
        <v>No Valorable</v>
      </c>
      <c r="R21" s="798" t="str">
        <f t="shared" si="0"/>
        <v>No Valorable</v>
      </c>
      <c r="S21" s="801"/>
      <c r="W21" s="886"/>
      <c r="X21" s="740"/>
    </row>
    <row r="22" spans="1:24" ht="37.5" customHeight="1" x14ac:dyDescent="0.2">
      <c r="A22" s="824"/>
      <c r="B22" s="872"/>
      <c r="C22" s="9" t="s">
        <v>460</v>
      </c>
      <c r="D22" s="146" t="s">
        <v>20</v>
      </c>
      <c r="E22" s="147" t="s">
        <v>569</v>
      </c>
      <c r="F22" s="147" t="s">
        <v>659</v>
      </c>
      <c r="G22" s="221"/>
      <c r="H22" s="29" t="s">
        <v>593</v>
      </c>
      <c r="I22" s="29"/>
      <c r="J22" s="284"/>
      <c r="K22" s="338" t="s">
        <v>699</v>
      </c>
      <c r="L22" s="296"/>
      <c r="M22" s="296"/>
      <c r="N22" s="296"/>
      <c r="O22" s="289"/>
      <c r="P22" s="209" t="s">
        <v>593</v>
      </c>
      <c r="Q22" s="29">
        <f t="shared" si="1"/>
        <v>0</v>
      </c>
      <c r="R22" s="497">
        <f t="shared" si="0"/>
        <v>0</v>
      </c>
      <c r="S22" s="6"/>
      <c r="W22" s="737"/>
      <c r="X22" s="738" t="s">
        <v>1064</v>
      </c>
    </row>
    <row r="23" spans="1:24" ht="25.5" x14ac:dyDescent="0.2">
      <c r="A23" s="824"/>
      <c r="B23" s="872"/>
      <c r="C23" s="77" t="s">
        <v>131</v>
      </c>
      <c r="D23" s="34" t="s">
        <v>85</v>
      </c>
      <c r="E23" s="29" t="s">
        <v>568</v>
      </c>
      <c r="F23" s="29" t="s">
        <v>660</v>
      </c>
      <c r="G23" s="221" t="s">
        <v>593</v>
      </c>
      <c r="H23" s="29" t="s">
        <v>595</v>
      </c>
      <c r="I23" s="29"/>
      <c r="J23" s="284"/>
      <c r="K23" s="338"/>
      <c r="L23" s="296"/>
      <c r="M23" s="296" t="s">
        <v>699</v>
      </c>
      <c r="N23" s="296"/>
      <c r="O23" s="289"/>
      <c r="P23" s="209" t="s">
        <v>594</v>
      </c>
      <c r="Q23" s="29">
        <f t="shared" si="1"/>
        <v>2</v>
      </c>
      <c r="R23" s="497">
        <f t="shared" si="0"/>
        <v>0.5</v>
      </c>
      <c r="S23" s="6"/>
      <c r="W23" s="696" t="s">
        <v>1072</v>
      </c>
      <c r="X23" s="83"/>
    </row>
    <row r="24" spans="1:24" ht="25.5" x14ac:dyDescent="0.2">
      <c r="A24" s="824"/>
      <c r="B24" s="872"/>
      <c r="C24" s="25" t="s">
        <v>470</v>
      </c>
      <c r="D24" s="144"/>
      <c r="E24" s="138"/>
      <c r="F24" s="138"/>
      <c r="G24" s="806" t="s">
        <v>593</v>
      </c>
      <c r="H24" s="800" t="s">
        <v>595</v>
      </c>
      <c r="I24" s="800"/>
      <c r="J24" s="808"/>
      <c r="K24" s="810"/>
      <c r="L24" s="802"/>
      <c r="M24" s="802" t="s">
        <v>699</v>
      </c>
      <c r="N24" s="802"/>
      <c r="O24" s="804"/>
      <c r="P24" s="806" t="s">
        <v>594</v>
      </c>
      <c r="Q24" s="800">
        <f t="shared" si="1"/>
        <v>2</v>
      </c>
      <c r="R24" s="799">
        <f t="shared" si="0"/>
        <v>0.5</v>
      </c>
      <c r="S24" s="868"/>
      <c r="W24" s="697"/>
      <c r="X24" s="698"/>
    </row>
    <row r="25" spans="1:24" ht="25.5" customHeight="1" x14ac:dyDescent="0.2">
      <c r="A25" s="824"/>
      <c r="B25" s="872"/>
      <c r="C25" s="101" t="s">
        <v>471</v>
      </c>
      <c r="D25" s="145" t="s">
        <v>85</v>
      </c>
      <c r="E25" s="139" t="s">
        <v>579</v>
      </c>
      <c r="F25" s="139" t="s">
        <v>13</v>
      </c>
      <c r="G25" s="807"/>
      <c r="H25" s="801"/>
      <c r="I25" s="801"/>
      <c r="J25" s="809"/>
      <c r="K25" s="811"/>
      <c r="L25" s="803"/>
      <c r="M25" s="803"/>
      <c r="N25" s="803"/>
      <c r="O25" s="805"/>
      <c r="P25" s="807"/>
      <c r="Q25" s="801"/>
      <c r="R25" s="798" t="str">
        <f t="shared" si="0"/>
        <v>No Valorable</v>
      </c>
      <c r="S25" s="858"/>
      <c r="W25" s="739" t="s">
        <v>1073</v>
      </c>
      <c r="X25" s="740" t="s">
        <v>1074</v>
      </c>
    </row>
    <row r="26" spans="1:24" ht="20.25" customHeight="1" x14ac:dyDescent="0.2">
      <c r="A26" s="824"/>
      <c r="B26" s="872"/>
      <c r="C26" s="77" t="s">
        <v>472</v>
      </c>
      <c r="D26" s="34" t="s">
        <v>20</v>
      </c>
      <c r="E26" s="29" t="s">
        <v>579</v>
      </c>
      <c r="F26" s="284" t="s">
        <v>568</v>
      </c>
      <c r="G26" s="221"/>
      <c r="H26" s="29" t="s">
        <v>592</v>
      </c>
      <c r="I26" s="29" t="s">
        <v>700</v>
      </c>
      <c r="J26" s="284" t="s">
        <v>700</v>
      </c>
      <c r="K26" s="338"/>
      <c r="L26" s="296"/>
      <c r="M26" s="296"/>
      <c r="N26" s="296"/>
      <c r="O26" s="289"/>
      <c r="P26" s="209" t="s">
        <v>592</v>
      </c>
      <c r="Q26" s="29" t="str">
        <f t="shared" ref="Q26:Q35" si="2">IFERROR(LOOKUP("X",K26:O26,$K$100:$O$100),"No Valorable")</f>
        <v>No Valorable</v>
      </c>
      <c r="R26" s="497" t="str">
        <f t="shared" si="0"/>
        <v>No Valorable</v>
      </c>
      <c r="S26" s="868" t="s">
        <v>842</v>
      </c>
      <c r="W26" s="735"/>
      <c r="X26" s="736"/>
    </row>
    <row r="27" spans="1:24" ht="23.25" customHeight="1" x14ac:dyDescent="0.2">
      <c r="A27" s="824"/>
      <c r="B27" s="872"/>
      <c r="C27" s="77" t="s">
        <v>473</v>
      </c>
      <c r="D27" s="34" t="s">
        <v>20</v>
      </c>
      <c r="E27" s="29" t="s">
        <v>579</v>
      </c>
      <c r="F27" s="284" t="s">
        <v>568</v>
      </c>
      <c r="G27" s="221"/>
      <c r="H27" s="29" t="s">
        <v>592</v>
      </c>
      <c r="I27" s="29" t="s">
        <v>700</v>
      </c>
      <c r="J27" s="284" t="s">
        <v>700</v>
      </c>
      <c r="K27" s="338"/>
      <c r="L27" s="296"/>
      <c r="M27" s="296"/>
      <c r="N27" s="296"/>
      <c r="O27" s="289"/>
      <c r="P27" s="209" t="s">
        <v>592</v>
      </c>
      <c r="Q27" s="29" t="str">
        <f t="shared" si="2"/>
        <v>No Valorable</v>
      </c>
      <c r="R27" s="497" t="str">
        <f t="shared" si="0"/>
        <v>No Valorable</v>
      </c>
      <c r="S27" s="891"/>
      <c r="W27" s="735"/>
      <c r="X27" s="736"/>
    </row>
    <row r="28" spans="1:24" ht="17.25" customHeight="1" x14ac:dyDescent="0.2">
      <c r="A28" s="824"/>
      <c r="B28" s="872"/>
      <c r="C28" s="9" t="s">
        <v>474</v>
      </c>
      <c r="D28" s="146" t="s">
        <v>20</v>
      </c>
      <c r="E28" s="147" t="s">
        <v>579</v>
      </c>
      <c r="F28" s="428" t="s">
        <v>568</v>
      </c>
      <c r="G28" s="221"/>
      <c r="H28" s="29" t="s">
        <v>592</v>
      </c>
      <c r="I28" s="29" t="s">
        <v>700</v>
      </c>
      <c r="J28" s="284" t="s">
        <v>700</v>
      </c>
      <c r="K28" s="338"/>
      <c r="L28" s="296"/>
      <c r="M28" s="296"/>
      <c r="N28" s="296"/>
      <c r="O28" s="289"/>
      <c r="P28" s="209" t="s">
        <v>592</v>
      </c>
      <c r="Q28" s="29" t="str">
        <f t="shared" si="2"/>
        <v>No Valorable</v>
      </c>
      <c r="R28" s="497" t="str">
        <f t="shared" si="0"/>
        <v>No Valorable</v>
      </c>
      <c r="S28" s="858"/>
      <c r="W28" s="737"/>
      <c r="X28" s="738"/>
    </row>
    <row r="29" spans="1:24" ht="38.25" x14ac:dyDescent="0.2">
      <c r="A29" s="824"/>
      <c r="B29" s="872"/>
      <c r="C29" s="6" t="s">
        <v>132</v>
      </c>
      <c r="D29" s="13" t="s">
        <v>10</v>
      </c>
      <c r="E29" s="29" t="s">
        <v>580</v>
      </c>
      <c r="F29" s="29" t="s">
        <v>568</v>
      </c>
      <c r="G29" s="221" t="s">
        <v>595</v>
      </c>
      <c r="H29" s="29" t="s">
        <v>595</v>
      </c>
      <c r="I29" s="29"/>
      <c r="J29" s="284"/>
      <c r="K29" s="338"/>
      <c r="L29" s="296"/>
      <c r="M29" s="296"/>
      <c r="N29" s="296" t="s">
        <v>699</v>
      </c>
      <c r="O29" s="289"/>
      <c r="P29" s="209" t="s">
        <v>594</v>
      </c>
      <c r="Q29" s="29">
        <f t="shared" si="2"/>
        <v>3</v>
      </c>
      <c r="R29" s="497">
        <f t="shared" si="0"/>
        <v>0.75</v>
      </c>
      <c r="S29" s="6"/>
      <c r="W29" s="733" t="s">
        <v>1075</v>
      </c>
      <c r="X29" s="734" t="s">
        <v>1076</v>
      </c>
    </row>
    <row r="30" spans="1:24" ht="25.5" customHeight="1" x14ac:dyDescent="0.2">
      <c r="A30" s="824"/>
      <c r="B30" s="872"/>
      <c r="C30" s="77" t="s">
        <v>348</v>
      </c>
      <c r="D30" s="34">
        <v>2017</v>
      </c>
      <c r="E30" s="29" t="s">
        <v>579</v>
      </c>
      <c r="F30" s="29" t="s">
        <v>568</v>
      </c>
      <c r="G30" s="221" t="s">
        <v>593</v>
      </c>
      <c r="H30" s="29" t="s">
        <v>593</v>
      </c>
      <c r="I30" s="29"/>
      <c r="J30" s="284"/>
      <c r="K30" s="338"/>
      <c r="L30" s="296" t="s">
        <v>699</v>
      </c>
      <c r="M30" s="296"/>
      <c r="N30" s="296"/>
      <c r="O30" s="289"/>
      <c r="P30" s="209" t="s">
        <v>593</v>
      </c>
      <c r="Q30" s="29">
        <f t="shared" si="2"/>
        <v>1</v>
      </c>
      <c r="R30" s="497">
        <f t="shared" si="0"/>
        <v>0.25</v>
      </c>
      <c r="S30" s="6"/>
      <c r="W30" s="696" t="s">
        <v>1077</v>
      </c>
      <c r="X30" s="83" t="s">
        <v>1078</v>
      </c>
    </row>
    <row r="31" spans="1:24" ht="29.25" customHeight="1" x14ac:dyDescent="0.2">
      <c r="A31" s="824"/>
      <c r="B31" s="872"/>
      <c r="C31" s="77" t="s">
        <v>134</v>
      </c>
      <c r="D31" s="34" t="s">
        <v>85</v>
      </c>
      <c r="E31" s="29" t="s">
        <v>579</v>
      </c>
      <c r="F31" s="29" t="s">
        <v>568</v>
      </c>
      <c r="G31" s="221" t="s">
        <v>595</v>
      </c>
      <c r="H31" s="29" t="s">
        <v>700</v>
      </c>
      <c r="I31" s="29" t="s">
        <v>700</v>
      </c>
      <c r="J31" s="284" t="s">
        <v>700</v>
      </c>
      <c r="K31" s="338"/>
      <c r="L31" s="296"/>
      <c r="M31" s="296"/>
      <c r="N31" s="296"/>
      <c r="O31" s="289" t="s">
        <v>699</v>
      </c>
      <c r="P31" s="209" t="s">
        <v>595</v>
      </c>
      <c r="Q31" s="29">
        <f t="shared" si="2"/>
        <v>4</v>
      </c>
      <c r="R31" s="497">
        <f t="shared" si="0"/>
        <v>1</v>
      </c>
      <c r="S31" s="6"/>
      <c r="W31" s="696" t="s">
        <v>1079</v>
      </c>
      <c r="X31" s="83"/>
    </row>
    <row r="32" spans="1:24" ht="30.75" customHeight="1" x14ac:dyDescent="0.2">
      <c r="A32" s="824"/>
      <c r="B32" s="872"/>
      <c r="C32" s="6" t="s">
        <v>135</v>
      </c>
      <c r="D32" s="34">
        <v>2018</v>
      </c>
      <c r="E32" s="29" t="s">
        <v>581</v>
      </c>
      <c r="F32" s="29" t="s">
        <v>568</v>
      </c>
      <c r="G32" s="221"/>
      <c r="H32" s="29" t="s">
        <v>593</v>
      </c>
      <c r="I32" s="29"/>
      <c r="J32" s="284"/>
      <c r="K32" s="338"/>
      <c r="L32" s="296" t="s">
        <v>699</v>
      </c>
      <c r="M32" s="296"/>
      <c r="N32" s="296"/>
      <c r="O32" s="289"/>
      <c r="P32" s="209" t="s">
        <v>593</v>
      </c>
      <c r="Q32" s="29">
        <f t="shared" si="2"/>
        <v>1</v>
      </c>
      <c r="R32" s="497">
        <f t="shared" si="0"/>
        <v>0.25</v>
      </c>
      <c r="S32" s="6"/>
      <c r="W32" s="733"/>
      <c r="X32" s="734" t="s">
        <v>1080</v>
      </c>
    </row>
    <row r="33" spans="1:24" ht="30.75" customHeight="1" x14ac:dyDescent="0.2">
      <c r="A33" s="824"/>
      <c r="B33" s="872"/>
      <c r="C33" s="77" t="s">
        <v>136</v>
      </c>
      <c r="D33" s="34" t="s">
        <v>10</v>
      </c>
      <c r="E33" s="29" t="s">
        <v>568</v>
      </c>
      <c r="F33" s="29" t="s">
        <v>568</v>
      </c>
      <c r="G33" s="221" t="s">
        <v>593</v>
      </c>
      <c r="H33" s="29" t="s">
        <v>593</v>
      </c>
      <c r="I33" s="29"/>
      <c r="J33" s="284"/>
      <c r="K33" s="338"/>
      <c r="L33" s="296" t="s">
        <v>699</v>
      </c>
      <c r="M33" s="296"/>
      <c r="N33" s="296"/>
      <c r="O33" s="289"/>
      <c r="P33" s="209" t="s">
        <v>593</v>
      </c>
      <c r="Q33" s="29">
        <f t="shared" si="2"/>
        <v>1</v>
      </c>
      <c r="R33" s="497">
        <f t="shared" si="0"/>
        <v>0.25</v>
      </c>
      <c r="S33" s="6"/>
      <c r="W33" s="696" t="s">
        <v>1081</v>
      </c>
      <c r="X33" s="83" t="s">
        <v>1082</v>
      </c>
    </row>
    <row r="34" spans="1:24" ht="29.25" customHeight="1" thickBot="1" x14ac:dyDescent="0.25">
      <c r="A34" s="824"/>
      <c r="B34" s="875"/>
      <c r="C34" s="18" t="s">
        <v>137</v>
      </c>
      <c r="D34" s="39" t="s">
        <v>20</v>
      </c>
      <c r="E34" s="40" t="s">
        <v>568</v>
      </c>
      <c r="F34" s="40" t="s">
        <v>568</v>
      </c>
      <c r="G34" s="222"/>
      <c r="H34" s="40" t="s">
        <v>593</v>
      </c>
      <c r="I34" s="40"/>
      <c r="J34" s="286"/>
      <c r="K34" s="333" t="s">
        <v>699</v>
      </c>
      <c r="L34" s="296"/>
      <c r="M34" s="297"/>
      <c r="N34" s="296"/>
      <c r="O34" s="298"/>
      <c r="P34" s="277" t="s">
        <v>593</v>
      </c>
      <c r="Q34" s="40">
        <f t="shared" si="2"/>
        <v>0</v>
      </c>
      <c r="R34" s="498">
        <f t="shared" si="0"/>
        <v>0</v>
      </c>
      <c r="S34" s="18"/>
      <c r="T34" s="491">
        <f>AVERAGE(Q20:Q34)</f>
        <v>1.8</v>
      </c>
      <c r="U34" s="527">
        <f>AVERAGE(R20:R34)</f>
        <v>0.45</v>
      </c>
      <c r="W34" s="741"/>
      <c r="X34" s="742" t="s">
        <v>1083</v>
      </c>
    </row>
    <row r="35" spans="1:24" ht="25.5" customHeight="1" x14ac:dyDescent="0.2">
      <c r="A35" s="824"/>
      <c r="B35" s="817" t="s">
        <v>139</v>
      </c>
      <c r="C35" s="112" t="s">
        <v>426</v>
      </c>
      <c r="D35" s="145"/>
      <c r="E35" s="139"/>
      <c r="F35" s="139"/>
      <c r="G35" s="814" t="s">
        <v>595</v>
      </c>
      <c r="H35" s="815" t="s">
        <v>700</v>
      </c>
      <c r="I35" s="815" t="s">
        <v>700</v>
      </c>
      <c r="J35" s="816" t="s">
        <v>700</v>
      </c>
      <c r="K35" s="817"/>
      <c r="L35" s="812"/>
      <c r="M35" s="812"/>
      <c r="N35" s="812"/>
      <c r="O35" s="813" t="s">
        <v>699</v>
      </c>
      <c r="P35" s="814" t="s">
        <v>595</v>
      </c>
      <c r="Q35" s="815">
        <f t="shared" si="2"/>
        <v>4</v>
      </c>
      <c r="R35" s="797">
        <f t="shared" si="0"/>
        <v>1</v>
      </c>
      <c r="S35" s="834"/>
      <c r="W35" s="744"/>
      <c r="X35" s="745"/>
    </row>
    <row r="36" spans="1:24" ht="27.75" customHeight="1" x14ac:dyDescent="0.2">
      <c r="A36" s="824"/>
      <c r="B36" s="826"/>
      <c r="C36" s="101" t="s">
        <v>545</v>
      </c>
      <c r="D36" s="145">
        <v>2017</v>
      </c>
      <c r="E36" s="136" t="s">
        <v>570</v>
      </c>
      <c r="F36" s="136" t="s">
        <v>570</v>
      </c>
      <c r="G36" s="807"/>
      <c r="H36" s="801"/>
      <c r="I36" s="801"/>
      <c r="J36" s="809"/>
      <c r="K36" s="811"/>
      <c r="L36" s="803"/>
      <c r="M36" s="803"/>
      <c r="N36" s="803"/>
      <c r="O36" s="805"/>
      <c r="P36" s="807"/>
      <c r="Q36" s="801"/>
      <c r="R36" s="798" t="str">
        <f t="shared" si="0"/>
        <v>No Valorable</v>
      </c>
      <c r="S36" s="858"/>
      <c r="W36" s="739" t="s">
        <v>1084</v>
      </c>
      <c r="X36" s="740"/>
    </row>
    <row r="37" spans="1:24" ht="36" customHeight="1" x14ac:dyDescent="0.2">
      <c r="A37" s="824"/>
      <c r="B37" s="826"/>
      <c r="C37" s="101" t="s">
        <v>546</v>
      </c>
      <c r="D37" s="145">
        <v>2017</v>
      </c>
      <c r="E37" s="136" t="s">
        <v>570</v>
      </c>
      <c r="F37" s="187" t="s">
        <v>570</v>
      </c>
      <c r="G37" s="221" t="s">
        <v>595</v>
      </c>
      <c r="H37" s="29" t="s">
        <v>700</v>
      </c>
      <c r="I37" s="29" t="s">
        <v>700</v>
      </c>
      <c r="J37" s="284" t="s">
        <v>700</v>
      </c>
      <c r="K37" s="338"/>
      <c r="L37" s="296"/>
      <c r="M37" s="296"/>
      <c r="N37" s="296"/>
      <c r="O37" s="289" t="s">
        <v>699</v>
      </c>
      <c r="P37" s="209" t="s">
        <v>595</v>
      </c>
      <c r="Q37" s="29">
        <f t="shared" ref="Q37:Q46" si="3">IFERROR(LOOKUP("X",K37:O37,$K$100:$O$100),"No Valorable")</f>
        <v>4</v>
      </c>
      <c r="R37" s="497">
        <f t="shared" si="0"/>
        <v>1</v>
      </c>
      <c r="S37" s="6"/>
      <c r="W37" s="739" t="s">
        <v>1085</v>
      </c>
      <c r="X37" s="740"/>
    </row>
    <row r="38" spans="1:24" ht="30.75" customHeight="1" x14ac:dyDescent="0.2">
      <c r="A38" s="824"/>
      <c r="B38" s="826"/>
      <c r="C38" s="101" t="s">
        <v>420</v>
      </c>
      <c r="D38" s="145">
        <v>2017</v>
      </c>
      <c r="E38" s="136" t="s">
        <v>570</v>
      </c>
      <c r="F38" s="187" t="s">
        <v>570</v>
      </c>
      <c r="G38" s="221" t="s">
        <v>595</v>
      </c>
      <c r="H38" s="29" t="s">
        <v>700</v>
      </c>
      <c r="I38" s="29" t="s">
        <v>700</v>
      </c>
      <c r="J38" s="284" t="s">
        <v>700</v>
      </c>
      <c r="K38" s="338"/>
      <c r="L38" s="296"/>
      <c r="M38" s="296"/>
      <c r="N38" s="296"/>
      <c r="O38" s="289" t="s">
        <v>699</v>
      </c>
      <c r="P38" s="209" t="s">
        <v>595</v>
      </c>
      <c r="Q38" s="29">
        <f t="shared" si="3"/>
        <v>4</v>
      </c>
      <c r="R38" s="497">
        <f t="shared" si="0"/>
        <v>1</v>
      </c>
      <c r="S38" s="6"/>
      <c r="W38" s="739" t="s">
        <v>1086</v>
      </c>
      <c r="X38" s="740"/>
    </row>
    <row r="39" spans="1:24" ht="39" customHeight="1" x14ac:dyDescent="0.2">
      <c r="A39" s="824"/>
      <c r="B39" s="826"/>
      <c r="C39" s="101" t="s">
        <v>547</v>
      </c>
      <c r="D39" s="145">
        <v>2018</v>
      </c>
      <c r="E39" s="187" t="s">
        <v>570</v>
      </c>
      <c r="F39" s="187" t="s">
        <v>570</v>
      </c>
      <c r="G39" s="221"/>
      <c r="H39" s="29" t="s">
        <v>593</v>
      </c>
      <c r="I39" s="29"/>
      <c r="J39" s="284"/>
      <c r="K39" s="338"/>
      <c r="L39" s="296"/>
      <c r="M39" s="296"/>
      <c r="N39" s="296" t="s">
        <v>699</v>
      </c>
      <c r="O39" s="289"/>
      <c r="P39" s="209" t="s">
        <v>593</v>
      </c>
      <c r="Q39" s="29">
        <f t="shared" si="3"/>
        <v>3</v>
      </c>
      <c r="R39" s="497">
        <f t="shared" si="0"/>
        <v>0.75</v>
      </c>
      <c r="S39" s="6"/>
      <c r="W39" s="739"/>
      <c r="X39" s="740" t="s">
        <v>1087</v>
      </c>
    </row>
    <row r="40" spans="1:24" ht="38.25" x14ac:dyDescent="0.2">
      <c r="A40" s="824"/>
      <c r="B40" s="826"/>
      <c r="C40" s="101" t="s">
        <v>548</v>
      </c>
      <c r="D40" s="145">
        <v>2018</v>
      </c>
      <c r="E40" s="187" t="s">
        <v>570</v>
      </c>
      <c r="F40" s="187" t="s">
        <v>570</v>
      </c>
      <c r="G40" s="221"/>
      <c r="H40" s="29" t="s">
        <v>595</v>
      </c>
      <c r="I40" s="29"/>
      <c r="J40" s="284"/>
      <c r="K40" s="338"/>
      <c r="L40" s="296"/>
      <c r="M40" s="296" t="s">
        <v>699</v>
      </c>
      <c r="N40" s="296"/>
      <c r="O40" s="289"/>
      <c r="P40" s="209" t="s">
        <v>594</v>
      </c>
      <c r="Q40" s="29">
        <f t="shared" si="3"/>
        <v>2</v>
      </c>
      <c r="R40" s="497">
        <f t="shared" si="0"/>
        <v>0.5</v>
      </c>
      <c r="S40" s="6" t="s">
        <v>716</v>
      </c>
      <c r="W40" s="739"/>
      <c r="X40" s="740" t="s">
        <v>1088</v>
      </c>
    </row>
    <row r="41" spans="1:24" ht="25.5" x14ac:dyDescent="0.2">
      <c r="A41" s="824"/>
      <c r="B41" s="826"/>
      <c r="C41" s="101" t="s">
        <v>421</v>
      </c>
      <c r="D41" s="145">
        <v>2018</v>
      </c>
      <c r="E41" s="136" t="s">
        <v>582</v>
      </c>
      <c r="F41" s="187" t="s">
        <v>570</v>
      </c>
      <c r="G41" s="221"/>
      <c r="H41" s="29" t="s">
        <v>595</v>
      </c>
      <c r="I41" s="29"/>
      <c r="J41" s="284"/>
      <c r="K41" s="338"/>
      <c r="L41" s="296"/>
      <c r="M41" s="296" t="s">
        <v>699</v>
      </c>
      <c r="N41" s="296"/>
      <c r="O41" s="289"/>
      <c r="P41" s="209" t="s">
        <v>594</v>
      </c>
      <c r="Q41" s="29">
        <f t="shared" si="3"/>
        <v>2</v>
      </c>
      <c r="R41" s="497">
        <f t="shared" si="0"/>
        <v>0.5</v>
      </c>
      <c r="S41" s="6" t="s">
        <v>716</v>
      </c>
      <c r="W41" s="739"/>
      <c r="X41" s="740" t="s">
        <v>1089</v>
      </c>
    </row>
    <row r="42" spans="1:24" ht="24" customHeight="1" x14ac:dyDescent="0.2">
      <c r="A42" s="824"/>
      <c r="B42" s="826"/>
      <c r="C42" s="101" t="s">
        <v>422</v>
      </c>
      <c r="D42" s="145">
        <v>2018</v>
      </c>
      <c r="E42" s="187" t="s">
        <v>570</v>
      </c>
      <c r="F42" s="187" t="s">
        <v>570</v>
      </c>
      <c r="G42" s="221"/>
      <c r="H42" s="29" t="s">
        <v>595</v>
      </c>
      <c r="I42" s="29"/>
      <c r="J42" s="284"/>
      <c r="K42" s="338"/>
      <c r="L42" s="296"/>
      <c r="M42" s="296"/>
      <c r="N42" s="296" t="s">
        <v>699</v>
      </c>
      <c r="O42" s="289"/>
      <c r="P42" s="209" t="s">
        <v>594</v>
      </c>
      <c r="Q42" s="29">
        <f t="shared" si="3"/>
        <v>3</v>
      </c>
      <c r="R42" s="497">
        <f t="shared" si="0"/>
        <v>0.75</v>
      </c>
      <c r="S42" s="6" t="s">
        <v>717</v>
      </c>
      <c r="W42" s="739"/>
      <c r="X42" s="740" t="s">
        <v>1090</v>
      </c>
    </row>
    <row r="43" spans="1:24" ht="20.25" customHeight="1" x14ac:dyDescent="0.2">
      <c r="A43" s="824"/>
      <c r="B43" s="826"/>
      <c r="C43" s="101" t="s">
        <v>423</v>
      </c>
      <c r="D43" s="145">
        <v>2018</v>
      </c>
      <c r="E43" s="187" t="s">
        <v>570</v>
      </c>
      <c r="F43" s="187" t="s">
        <v>570</v>
      </c>
      <c r="G43" s="221"/>
      <c r="H43" s="29" t="s">
        <v>595</v>
      </c>
      <c r="I43" s="29" t="s">
        <v>700</v>
      </c>
      <c r="J43" s="284" t="s">
        <v>700</v>
      </c>
      <c r="K43" s="338"/>
      <c r="L43" s="296"/>
      <c r="M43" s="296"/>
      <c r="N43" s="296"/>
      <c r="O43" s="289" t="s">
        <v>699</v>
      </c>
      <c r="P43" s="209" t="s">
        <v>595</v>
      </c>
      <c r="Q43" s="29">
        <f t="shared" si="3"/>
        <v>4</v>
      </c>
      <c r="R43" s="497">
        <f t="shared" si="0"/>
        <v>1</v>
      </c>
      <c r="S43" s="6"/>
      <c r="W43" s="739"/>
      <c r="X43" s="740" t="s">
        <v>1091</v>
      </c>
    </row>
    <row r="44" spans="1:24" ht="21" customHeight="1" x14ac:dyDescent="0.2">
      <c r="A44" s="824"/>
      <c r="B44" s="826"/>
      <c r="C44" s="101" t="s">
        <v>424</v>
      </c>
      <c r="D44" s="145">
        <v>2019</v>
      </c>
      <c r="E44" s="187" t="s">
        <v>570</v>
      </c>
      <c r="F44" s="187" t="s">
        <v>570</v>
      </c>
      <c r="G44" s="221"/>
      <c r="H44" s="29"/>
      <c r="I44" s="29"/>
      <c r="J44" s="284"/>
      <c r="K44" s="338"/>
      <c r="L44" s="296"/>
      <c r="M44" s="296"/>
      <c r="N44" s="296"/>
      <c r="O44" s="289"/>
      <c r="P44" s="209"/>
      <c r="Q44" s="29" t="str">
        <f t="shared" si="3"/>
        <v>No Valorable</v>
      </c>
      <c r="R44" s="497" t="str">
        <f t="shared" si="0"/>
        <v>No Valorable</v>
      </c>
      <c r="S44" s="6"/>
      <c r="W44" s="739"/>
      <c r="X44" s="740"/>
    </row>
    <row r="45" spans="1:24" ht="19.5" customHeight="1" x14ac:dyDescent="0.2">
      <c r="A45" s="824"/>
      <c r="B45" s="826"/>
      <c r="C45" s="72" t="s">
        <v>425</v>
      </c>
      <c r="D45" s="146">
        <v>2019</v>
      </c>
      <c r="E45" s="141" t="s">
        <v>570</v>
      </c>
      <c r="F45" s="141" t="s">
        <v>570</v>
      </c>
      <c r="G45" s="221"/>
      <c r="H45" s="29"/>
      <c r="I45" s="29"/>
      <c r="J45" s="284"/>
      <c r="K45" s="338"/>
      <c r="L45" s="296"/>
      <c r="M45" s="296"/>
      <c r="N45" s="296"/>
      <c r="O45" s="289"/>
      <c r="P45" s="209"/>
      <c r="Q45" s="29" t="str">
        <f t="shared" si="3"/>
        <v>No Valorable</v>
      </c>
      <c r="R45" s="497" t="str">
        <f t="shared" si="0"/>
        <v>No Valorable</v>
      </c>
      <c r="S45" s="6"/>
      <c r="W45" s="694"/>
      <c r="X45" s="695"/>
    </row>
    <row r="46" spans="1:24" ht="38.25" customHeight="1" x14ac:dyDescent="0.2">
      <c r="A46" s="824"/>
      <c r="B46" s="826"/>
      <c r="C46" s="114" t="s">
        <v>549</v>
      </c>
      <c r="D46" s="142"/>
      <c r="E46" s="140"/>
      <c r="F46" s="282"/>
      <c r="G46" s="887" t="s">
        <v>595</v>
      </c>
      <c r="H46" s="889" t="s">
        <v>700</v>
      </c>
      <c r="I46" s="800" t="s">
        <v>700</v>
      </c>
      <c r="J46" s="808" t="s">
        <v>700</v>
      </c>
      <c r="K46" s="810"/>
      <c r="L46" s="802"/>
      <c r="M46" s="802"/>
      <c r="N46" s="802"/>
      <c r="O46" s="804" t="s">
        <v>699</v>
      </c>
      <c r="P46" s="806" t="s">
        <v>595</v>
      </c>
      <c r="Q46" s="800">
        <f t="shared" si="3"/>
        <v>4</v>
      </c>
      <c r="R46" s="799">
        <f t="shared" si="0"/>
        <v>1</v>
      </c>
      <c r="S46" s="868"/>
      <c r="W46" s="746"/>
      <c r="X46" s="747"/>
    </row>
    <row r="47" spans="1:24" ht="15" customHeight="1" x14ac:dyDescent="0.2">
      <c r="A47" s="824"/>
      <c r="B47" s="826"/>
      <c r="C47" s="101" t="s">
        <v>550</v>
      </c>
      <c r="D47" s="145">
        <v>2017</v>
      </c>
      <c r="E47" s="187" t="s">
        <v>570</v>
      </c>
      <c r="F47" s="139" t="s">
        <v>570</v>
      </c>
      <c r="G47" s="888"/>
      <c r="H47" s="890"/>
      <c r="I47" s="801"/>
      <c r="J47" s="809"/>
      <c r="K47" s="811"/>
      <c r="L47" s="803"/>
      <c r="M47" s="803"/>
      <c r="N47" s="803"/>
      <c r="O47" s="805"/>
      <c r="P47" s="807"/>
      <c r="Q47" s="801"/>
      <c r="R47" s="798" t="str">
        <f t="shared" si="0"/>
        <v>No Valorable</v>
      </c>
      <c r="S47" s="858"/>
      <c r="W47" s="739" t="s">
        <v>1092</v>
      </c>
      <c r="X47" s="740"/>
    </row>
    <row r="48" spans="1:24" ht="25.5" x14ac:dyDescent="0.2">
      <c r="A48" s="824"/>
      <c r="B48" s="826"/>
      <c r="C48" s="101" t="s">
        <v>551</v>
      </c>
      <c r="D48" s="182">
        <v>2018</v>
      </c>
      <c r="E48" s="187" t="s">
        <v>570</v>
      </c>
      <c r="F48" s="188" t="s">
        <v>570</v>
      </c>
      <c r="G48" s="221"/>
      <c r="H48" s="29" t="s">
        <v>595</v>
      </c>
      <c r="I48" s="29"/>
      <c r="J48" s="284"/>
      <c r="K48" s="338"/>
      <c r="L48" s="296"/>
      <c r="M48" s="296" t="s">
        <v>699</v>
      </c>
      <c r="N48" s="296"/>
      <c r="O48" s="289"/>
      <c r="P48" s="209" t="s">
        <v>594</v>
      </c>
      <c r="Q48" s="29">
        <f t="shared" ref="Q48:Q54" si="4">IFERROR(LOOKUP("X",K48:O48,$K$100:$O$100),"No Valorable")</f>
        <v>2</v>
      </c>
      <c r="R48" s="497">
        <f t="shared" si="0"/>
        <v>0.5</v>
      </c>
      <c r="S48" s="6"/>
      <c r="W48" s="739"/>
      <c r="X48" s="740" t="s">
        <v>1093</v>
      </c>
    </row>
    <row r="49" spans="1:24" ht="24" customHeight="1" x14ac:dyDescent="0.2">
      <c r="A49" s="824"/>
      <c r="B49" s="826"/>
      <c r="C49" s="101" t="s">
        <v>552</v>
      </c>
      <c r="D49" s="182">
        <v>2018</v>
      </c>
      <c r="E49" s="187" t="s">
        <v>570</v>
      </c>
      <c r="F49" s="188" t="s">
        <v>570</v>
      </c>
      <c r="G49" s="221"/>
      <c r="H49" s="29" t="s">
        <v>595</v>
      </c>
      <c r="I49" s="29" t="s">
        <v>700</v>
      </c>
      <c r="J49" s="284" t="s">
        <v>700</v>
      </c>
      <c r="K49" s="338"/>
      <c r="L49" s="296"/>
      <c r="M49" s="296"/>
      <c r="N49" s="296"/>
      <c r="O49" s="289" t="s">
        <v>699</v>
      </c>
      <c r="P49" s="209" t="s">
        <v>595</v>
      </c>
      <c r="Q49" s="29">
        <f t="shared" si="4"/>
        <v>4</v>
      </c>
      <c r="R49" s="497">
        <f t="shared" si="0"/>
        <v>1</v>
      </c>
      <c r="S49" s="6"/>
      <c r="W49" s="739"/>
      <c r="X49" s="740" t="s">
        <v>1093</v>
      </c>
    </row>
    <row r="50" spans="1:24" ht="24.75" customHeight="1" x14ac:dyDescent="0.2">
      <c r="A50" s="824"/>
      <c r="B50" s="826"/>
      <c r="C50" s="101" t="s">
        <v>553</v>
      </c>
      <c r="D50" s="182">
        <v>2017</v>
      </c>
      <c r="E50" s="187" t="s">
        <v>570</v>
      </c>
      <c r="F50" s="188" t="s">
        <v>570</v>
      </c>
      <c r="G50" s="221" t="s">
        <v>595</v>
      </c>
      <c r="H50" s="29" t="s">
        <v>700</v>
      </c>
      <c r="I50" s="29" t="s">
        <v>700</v>
      </c>
      <c r="J50" s="284" t="s">
        <v>700</v>
      </c>
      <c r="K50" s="338"/>
      <c r="L50" s="296"/>
      <c r="M50" s="296"/>
      <c r="N50" s="296"/>
      <c r="O50" s="289" t="s">
        <v>699</v>
      </c>
      <c r="P50" s="209" t="s">
        <v>595</v>
      </c>
      <c r="Q50" s="29">
        <f t="shared" si="4"/>
        <v>4</v>
      </c>
      <c r="R50" s="497">
        <f t="shared" si="0"/>
        <v>1</v>
      </c>
      <c r="S50" s="6"/>
      <c r="W50" s="739" t="s">
        <v>1094</v>
      </c>
      <c r="X50" s="740"/>
    </row>
    <row r="51" spans="1:24" ht="18" customHeight="1" x14ac:dyDescent="0.2">
      <c r="A51" s="824"/>
      <c r="B51" s="826"/>
      <c r="C51" s="101" t="s">
        <v>554</v>
      </c>
      <c r="D51" s="145">
        <v>2017</v>
      </c>
      <c r="E51" s="187" t="s">
        <v>570</v>
      </c>
      <c r="F51" s="188" t="s">
        <v>570</v>
      </c>
      <c r="G51" s="221" t="s">
        <v>595</v>
      </c>
      <c r="H51" s="29" t="s">
        <v>700</v>
      </c>
      <c r="I51" s="29" t="s">
        <v>700</v>
      </c>
      <c r="J51" s="284" t="s">
        <v>700</v>
      </c>
      <c r="K51" s="338"/>
      <c r="L51" s="296"/>
      <c r="M51" s="296"/>
      <c r="N51" s="296"/>
      <c r="O51" s="289" t="s">
        <v>699</v>
      </c>
      <c r="P51" s="209" t="s">
        <v>595</v>
      </c>
      <c r="Q51" s="29">
        <f t="shared" si="4"/>
        <v>4</v>
      </c>
      <c r="R51" s="497">
        <f t="shared" si="0"/>
        <v>1</v>
      </c>
      <c r="S51" s="6"/>
      <c r="W51" s="739" t="s">
        <v>1094</v>
      </c>
      <c r="X51" s="740"/>
    </row>
    <row r="52" spans="1:24" ht="15" customHeight="1" x14ac:dyDescent="0.2">
      <c r="A52" s="824"/>
      <c r="B52" s="826"/>
      <c r="C52" s="101" t="s">
        <v>555</v>
      </c>
      <c r="D52" s="145">
        <v>2017</v>
      </c>
      <c r="E52" s="187" t="s">
        <v>570</v>
      </c>
      <c r="F52" s="188" t="s">
        <v>570</v>
      </c>
      <c r="G52" s="221" t="s">
        <v>595</v>
      </c>
      <c r="H52" s="29" t="s">
        <v>700</v>
      </c>
      <c r="I52" s="29" t="s">
        <v>700</v>
      </c>
      <c r="J52" s="284" t="s">
        <v>700</v>
      </c>
      <c r="K52" s="338"/>
      <c r="L52" s="296"/>
      <c r="M52" s="296"/>
      <c r="N52" s="296"/>
      <c r="O52" s="289" t="s">
        <v>699</v>
      </c>
      <c r="P52" s="209" t="s">
        <v>595</v>
      </c>
      <c r="Q52" s="29">
        <f t="shared" si="4"/>
        <v>4</v>
      </c>
      <c r="R52" s="497">
        <f t="shared" si="0"/>
        <v>1</v>
      </c>
      <c r="S52" s="6"/>
      <c r="W52" s="739" t="s">
        <v>1094</v>
      </c>
      <c r="X52" s="740"/>
    </row>
    <row r="53" spans="1:24" ht="19.5" customHeight="1" x14ac:dyDescent="0.2">
      <c r="A53" s="824"/>
      <c r="B53" s="826"/>
      <c r="C53" s="101" t="s">
        <v>556</v>
      </c>
      <c r="D53" s="145">
        <v>2017</v>
      </c>
      <c r="E53" s="187" t="s">
        <v>570</v>
      </c>
      <c r="F53" s="188" t="s">
        <v>570</v>
      </c>
      <c r="G53" s="221" t="s">
        <v>595</v>
      </c>
      <c r="H53" s="29" t="s">
        <v>700</v>
      </c>
      <c r="I53" s="29" t="s">
        <v>700</v>
      </c>
      <c r="J53" s="284" t="s">
        <v>700</v>
      </c>
      <c r="K53" s="338"/>
      <c r="L53" s="296"/>
      <c r="M53" s="296"/>
      <c r="N53" s="296"/>
      <c r="O53" s="289" t="s">
        <v>699</v>
      </c>
      <c r="P53" s="209" t="s">
        <v>595</v>
      </c>
      <c r="Q53" s="29">
        <f t="shared" si="4"/>
        <v>4</v>
      </c>
      <c r="R53" s="497">
        <f t="shared" si="0"/>
        <v>1</v>
      </c>
      <c r="S53" s="6"/>
      <c r="W53" s="739" t="s">
        <v>1094</v>
      </c>
      <c r="X53" s="740"/>
    </row>
    <row r="54" spans="1:24" ht="21" customHeight="1" x14ac:dyDescent="0.2">
      <c r="A54" s="824"/>
      <c r="B54" s="826"/>
      <c r="C54" s="101" t="s">
        <v>557</v>
      </c>
      <c r="D54" s="438">
        <v>2018</v>
      </c>
      <c r="E54" s="435" t="s">
        <v>570</v>
      </c>
      <c r="F54" s="435" t="s">
        <v>570</v>
      </c>
      <c r="G54" s="221"/>
      <c r="H54" s="29" t="s">
        <v>595</v>
      </c>
      <c r="I54" s="29" t="s">
        <v>700</v>
      </c>
      <c r="J54" s="284" t="s">
        <v>700</v>
      </c>
      <c r="K54" s="338"/>
      <c r="L54" s="296"/>
      <c r="M54" s="296"/>
      <c r="N54" s="296"/>
      <c r="O54" s="289" t="s">
        <v>699</v>
      </c>
      <c r="P54" s="209" t="s">
        <v>595</v>
      </c>
      <c r="Q54" s="29">
        <f t="shared" si="4"/>
        <v>4</v>
      </c>
      <c r="R54" s="497">
        <f t="shared" si="0"/>
        <v>1</v>
      </c>
      <c r="S54" s="6"/>
      <c r="W54" s="694"/>
      <c r="X54" s="695" t="s">
        <v>1093</v>
      </c>
    </row>
    <row r="55" spans="1:24" ht="21" customHeight="1" x14ac:dyDescent="0.2">
      <c r="A55" s="824"/>
      <c r="B55" s="826"/>
      <c r="C55" s="101" t="s">
        <v>843</v>
      </c>
      <c r="D55" s="438">
        <v>2019</v>
      </c>
      <c r="E55" s="436" t="s">
        <v>570</v>
      </c>
      <c r="F55" s="440" t="s">
        <v>570</v>
      </c>
      <c r="G55" s="221"/>
      <c r="H55" s="29"/>
      <c r="I55" s="29"/>
      <c r="J55" s="284"/>
      <c r="K55" s="441"/>
      <c r="L55" s="296"/>
      <c r="M55" s="296"/>
      <c r="N55" s="296"/>
      <c r="O55" s="289"/>
      <c r="P55" s="209"/>
      <c r="Q55" s="29" t="str">
        <f t="shared" ref="Q55:Q57" si="5">IFERROR(LOOKUP("X",K55:O55,$K$100:$O$100),"No Valorable")</f>
        <v>No Valorable</v>
      </c>
      <c r="R55" s="497" t="str">
        <f t="shared" si="0"/>
        <v>No Valorable</v>
      </c>
      <c r="S55" s="6"/>
      <c r="W55" s="748"/>
      <c r="X55" s="749"/>
    </row>
    <row r="56" spans="1:24" ht="21" customHeight="1" x14ac:dyDescent="0.2">
      <c r="A56" s="824"/>
      <c r="B56" s="826"/>
      <c r="C56" s="101" t="s">
        <v>844</v>
      </c>
      <c r="D56" s="438">
        <v>2019</v>
      </c>
      <c r="E56" s="436" t="s">
        <v>570</v>
      </c>
      <c r="F56" s="435" t="s">
        <v>570</v>
      </c>
      <c r="G56" s="221"/>
      <c r="H56" s="29"/>
      <c r="I56" s="29"/>
      <c r="J56" s="284"/>
      <c r="K56" s="441"/>
      <c r="L56" s="296"/>
      <c r="M56" s="296"/>
      <c r="N56" s="296"/>
      <c r="O56" s="289"/>
      <c r="P56" s="209"/>
      <c r="Q56" s="29" t="str">
        <f t="shared" si="5"/>
        <v>No Valorable</v>
      </c>
      <c r="R56" s="497" t="str">
        <f t="shared" si="0"/>
        <v>No Valorable</v>
      </c>
      <c r="S56" s="6"/>
      <c r="W56" s="750"/>
      <c r="X56" s="751"/>
    </row>
    <row r="57" spans="1:24" ht="21" customHeight="1" x14ac:dyDescent="0.2">
      <c r="A57" s="824"/>
      <c r="B57" s="826"/>
      <c r="C57" s="72" t="s">
        <v>845</v>
      </c>
      <c r="D57" s="439" t="s">
        <v>198</v>
      </c>
      <c r="E57" s="428" t="s">
        <v>570</v>
      </c>
      <c r="F57" s="428" t="s">
        <v>570</v>
      </c>
      <c r="G57" s="221"/>
      <c r="H57" s="29"/>
      <c r="I57" s="29"/>
      <c r="J57" s="284"/>
      <c r="K57" s="441"/>
      <c r="L57" s="296"/>
      <c r="M57" s="296"/>
      <c r="N57" s="296"/>
      <c r="O57" s="289"/>
      <c r="P57" s="209"/>
      <c r="Q57" s="29" t="str">
        <f t="shared" si="5"/>
        <v>No Valorable</v>
      </c>
      <c r="R57" s="497" t="str">
        <f t="shared" si="0"/>
        <v>No Valorable</v>
      </c>
      <c r="S57" s="6"/>
      <c r="W57" s="750"/>
      <c r="X57" s="751"/>
    </row>
    <row r="58" spans="1:24" ht="24" customHeight="1" x14ac:dyDescent="0.2">
      <c r="A58" s="824"/>
      <c r="B58" s="826"/>
      <c r="C58" s="113" t="s">
        <v>427</v>
      </c>
      <c r="D58" s="144"/>
      <c r="E58" s="138"/>
      <c r="F58" s="138"/>
      <c r="G58" s="806" t="s">
        <v>595</v>
      </c>
      <c r="H58" s="800" t="s">
        <v>593</v>
      </c>
      <c r="I58" s="800"/>
      <c r="J58" s="808"/>
      <c r="K58" s="810"/>
      <c r="L58" s="802" t="s">
        <v>699</v>
      </c>
      <c r="M58" s="802"/>
      <c r="N58" s="802"/>
      <c r="O58" s="804"/>
      <c r="P58" s="806" t="s">
        <v>593</v>
      </c>
      <c r="Q58" s="800">
        <f>IFERROR(LOOKUP("X",K58:O58,$K$100:$O$100),"No Valorable")</f>
        <v>1</v>
      </c>
      <c r="R58" s="799">
        <f t="shared" si="0"/>
        <v>0.25</v>
      </c>
      <c r="S58" s="868"/>
      <c r="W58" s="750"/>
      <c r="X58" s="751"/>
    </row>
    <row r="59" spans="1:24" ht="52.5" customHeight="1" x14ac:dyDescent="0.2">
      <c r="A59" s="824"/>
      <c r="B59" s="826"/>
      <c r="C59" s="101" t="s">
        <v>719</v>
      </c>
      <c r="D59" s="145" t="s">
        <v>11</v>
      </c>
      <c r="E59" s="188" t="s">
        <v>570</v>
      </c>
      <c r="F59" s="139" t="s">
        <v>570</v>
      </c>
      <c r="G59" s="807"/>
      <c r="H59" s="801"/>
      <c r="I59" s="801"/>
      <c r="J59" s="809"/>
      <c r="K59" s="811"/>
      <c r="L59" s="803"/>
      <c r="M59" s="803"/>
      <c r="N59" s="803"/>
      <c r="O59" s="805"/>
      <c r="P59" s="807"/>
      <c r="Q59" s="801"/>
      <c r="R59" s="798" t="str">
        <f t="shared" si="0"/>
        <v>No Valorable</v>
      </c>
      <c r="S59" s="858"/>
      <c r="W59" s="739" t="s">
        <v>1095</v>
      </c>
      <c r="X59" s="740" t="s">
        <v>1096</v>
      </c>
    </row>
    <row r="60" spans="1:24" ht="57.75" customHeight="1" x14ac:dyDescent="0.2">
      <c r="A60" s="824"/>
      <c r="B60" s="826"/>
      <c r="C60" s="101" t="s">
        <v>718</v>
      </c>
      <c r="D60" s="337" t="s">
        <v>11</v>
      </c>
      <c r="E60" s="335" t="s">
        <v>570</v>
      </c>
      <c r="F60" s="335" t="s">
        <v>570</v>
      </c>
      <c r="G60" s="221" t="s">
        <v>595</v>
      </c>
      <c r="H60" s="29" t="s">
        <v>593</v>
      </c>
      <c r="I60" s="29"/>
      <c r="J60" s="284"/>
      <c r="K60" s="338"/>
      <c r="L60" s="296" t="s">
        <v>699</v>
      </c>
      <c r="M60" s="296"/>
      <c r="N60" s="296"/>
      <c r="O60" s="289"/>
      <c r="P60" s="209" t="s">
        <v>593</v>
      </c>
      <c r="Q60" s="29">
        <f t="shared" ref="Q60:Q71" si="6">IFERROR(LOOKUP("X",K60:O60,$K$100:$O$100),"No Valorable")</f>
        <v>1</v>
      </c>
      <c r="R60" s="497">
        <f t="shared" si="0"/>
        <v>0.25</v>
      </c>
      <c r="S60" s="6"/>
      <c r="W60" s="739" t="s">
        <v>1097</v>
      </c>
      <c r="X60" s="740" t="s">
        <v>1098</v>
      </c>
    </row>
    <row r="61" spans="1:24" ht="69.75" customHeight="1" x14ac:dyDescent="0.2">
      <c r="A61" s="824"/>
      <c r="B61" s="826"/>
      <c r="C61" s="101" t="s">
        <v>428</v>
      </c>
      <c r="D61" s="145" t="s">
        <v>11</v>
      </c>
      <c r="E61" s="139" t="s">
        <v>583</v>
      </c>
      <c r="F61" s="139" t="s">
        <v>661</v>
      </c>
      <c r="G61" s="221" t="s">
        <v>593</v>
      </c>
      <c r="H61" s="29" t="s">
        <v>593</v>
      </c>
      <c r="I61" s="29"/>
      <c r="J61" s="284"/>
      <c r="K61" s="338"/>
      <c r="L61" s="296" t="s">
        <v>699</v>
      </c>
      <c r="M61" s="296"/>
      <c r="N61" s="296"/>
      <c r="O61" s="289"/>
      <c r="P61" s="209" t="s">
        <v>593</v>
      </c>
      <c r="Q61" s="29">
        <f t="shared" si="6"/>
        <v>1</v>
      </c>
      <c r="R61" s="497">
        <f t="shared" si="0"/>
        <v>0.25</v>
      </c>
      <c r="S61" s="6"/>
      <c r="W61" s="739" t="s">
        <v>1099</v>
      </c>
      <c r="X61" s="740" t="s">
        <v>1100</v>
      </c>
    </row>
    <row r="62" spans="1:24" ht="117" customHeight="1" x14ac:dyDescent="0.2">
      <c r="A62" s="824"/>
      <c r="B62" s="826"/>
      <c r="C62" s="101" t="s">
        <v>585</v>
      </c>
      <c r="D62" s="145" t="s">
        <v>11</v>
      </c>
      <c r="E62" s="139" t="s">
        <v>583</v>
      </c>
      <c r="F62" s="139" t="s">
        <v>600</v>
      </c>
      <c r="G62" s="221" t="s">
        <v>595</v>
      </c>
      <c r="H62" s="29" t="s">
        <v>595</v>
      </c>
      <c r="I62" s="29" t="s">
        <v>700</v>
      </c>
      <c r="J62" s="284" t="s">
        <v>700</v>
      </c>
      <c r="K62" s="338"/>
      <c r="L62" s="296"/>
      <c r="M62" s="296"/>
      <c r="N62" s="296"/>
      <c r="O62" s="289" t="s">
        <v>699</v>
      </c>
      <c r="P62" s="209" t="s">
        <v>595</v>
      </c>
      <c r="Q62" s="29">
        <f t="shared" si="6"/>
        <v>4</v>
      </c>
      <c r="R62" s="497">
        <f t="shared" si="0"/>
        <v>1</v>
      </c>
      <c r="S62" s="6" t="s">
        <v>846</v>
      </c>
      <c r="W62" s="739" t="s">
        <v>1101</v>
      </c>
      <c r="X62" s="740" t="s">
        <v>1102</v>
      </c>
    </row>
    <row r="63" spans="1:24" ht="57.75" customHeight="1" thickBot="1" x14ac:dyDescent="0.25">
      <c r="A63" s="135"/>
      <c r="B63" s="830"/>
      <c r="C63" s="81" t="s">
        <v>138</v>
      </c>
      <c r="D63" s="39" t="s">
        <v>10</v>
      </c>
      <c r="E63" s="40" t="s">
        <v>475</v>
      </c>
      <c r="F63" s="40" t="s">
        <v>386</v>
      </c>
      <c r="G63" s="222" t="s">
        <v>593</v>
      </c>
      <c r="H63" s="40" t="s">
        <v>595</v>
      </c>
      <c r="I63" s="40" t="s">
        <v>700</v>
      </c>
      <c r="J63" s="286" t="s">
        <v>700</v>
      </c>
      <c r="K63" s="333"/>
      <c r="L63" s="296"/>
      <c r="M63" s="297"/>
      <c r="N63" s="296"/>
      <c r="O63" s="298" t="s">
        <v>699</v>
      </c>
      <c r="P63" s="277" t="s">
        <v>595</v>
      </c>
      <c r="Q63" s="40">
        <f t="shared" si="6"/>
        <v>4</v>
      </c>
      <c r="R63" s="498">
        <f t="shared" si="0"/>
        <v>1</v>
      </c>
      <c r="S63" s="18" t="s">
        <v>847</v>
      </c>
      <c r="T63" s="491">
        <f>AVERAGE(Q35:Q63)</f>
        <v>3.1904761904761907</v>
      </c>
      <c r="U63" s="527">
        <f>AVERAGE(R35:R63)</f>
        <v>0.79761904761904767</v>
      </c>
      <c r="V63" s="527">
        <f>AVERAGE(U15:U63)</f>
        <v>0.36746031746031749</v>
      </c>
      <c r="W63" s="709" t="s">
        <v>1103</v>
      </c>
      <c r="X63" s="108" t="s">
        <v>1104</v>
      </c>
    </row>
    <row r="64" spans="1:24" ht="52.5" customHeight="1" x14ac:dyDescent="0.2">
      <c r="A64" s="848" t="s">
        <v>150</v>
      </c>
      <c r="B64" s="871" t="s">
        <v>145</v>
      </c>
      <c r="C64" s="70" t="s">
        <v>142</v>
      </c>
      <c r="D64" s="36" t="s">
        <v>11</v>
      </c>
      <c r="E64" s="37" t="s">
        <v>155</v>
      </c>
      <c r="F64" s="37" t="s">
        <v>247</v>
      </c>
      <c r="G64" s="223" t="s">
        <v>593</v>
      </c>
      <c r="H64" s="37" t="s">
        <v>593</v>
      </c>
      <c r="I64" s="37"/>
      <c r="J64" s="285"/>
      <c r="K64" s="332" t="s">
        <v>699</v>
      </c>
      <c r="L64" s="295"/>
      <c r="M64" s="295"/>
      <c r="N64" s="295"/>
      <c r="O64" s="289"/>
      <c r="P64" s="280" t="s">
        <v>593</v>
      </c>
      <c r="Q64" s="37">
        <f t="shared" si="6"/>
        <v>0</v>
      </c>
      <c r="R64" s="502">
        <f t="shared" si="0"/>
        <v>0</v>
      </c>
      <c r="S64" s="32"/>
      <c r="W64" s="710" t="s">
        <v>1105</v>
      </c>
      <c r="X64" s="106" t="s">
        <v>1105</v>
      </c>
    </row>
    <row r="65" spans="1:24" ht="38.25" x14ac:dyDescent="0.2">
      <c r="A65" s="824"/>
      <c r="B65" s="880"/>
      <c r="C65" s="77" t="s">
        <v>476</v>
      </c>
      <c r="D65" s="34" t="s">
        <v>11</v>
      </c>
      <c r="E65" s="29" t="s">
        <v>156</v>
      </c>
      <c r="F65" s="29" t="s">
        <v>253</v>
      </c>
      <c r="G65" s="221" t="s">
        <v>593</v>
      </c>
      <c r="H65" s="29" t="s">
        <v>592</v>
      </c>
      <c r="I65" s="29" t="s">
        <v>700</v>
      </c>
      <c r="J65" s="284" t="s">
        <v>700</v>
      </c>
      <c r="K65" s="338"/>
      <c r="L65" s="296"/>
      <c r="M65" s="296"/>
      <c r="N65" s="296"/>
      <c r="O65" s="289"/>
      <c r="P65" s="209" t="s">
        <v>592</v>
      </c>
      <c r="Q65" s="29" t="str">
        <f t="shared" si="6"/>
        <v>No Valorable</v>
      </c>
      <c r="R65" s="497" t="str">
        <f t="shared" si="0"/>
        <v>No Valorable</v>
      </c>
      <c r="S65" s="5"/>
      <c r="W65" s="696" t="s">
        <v>1106</v>
      </c>
      <c r="X65" s="83" t="s">
        <v>1107</v>
      </c>
    </row>
    <row r="66" spans="1:24" ht="26.25" customHeight="1" x14ac:dyDescent="0.2">
      <c r="A66" s="824"/>
      <c r="B66" s="880"/>
      <c r="C66" s="6" t="s">
        <v>143</v>
      </c>
      <c r="D66" s="13">
        <v>2017</v>
      </c>
      <c r="E66" s="12" t="s">
        <v>157</v>
      </c>
      <c r="F66" s="115" t="s">
        <v>157</v>
      </c>
      <c r="G66" s="221" t="s">
        <v>595</v>
      </c>
      <c r="H66" s="29" t="s">
        <v>700</v>
      </c>
      <c r="I66" s="29" t="s">
        <v>700</v>
      </c>
      <c r="J66" s="284" t="s">
        <v>700</v>
      </c>
      <c r="K66" s="338"/>
      <c r="L66" s="296"/>
      <c r="M66" s="296"/>
      <c r="N66" s="296"/>
      <c r="O66" s="289" t="s">
        <v>699</v>
      </c>
      <c r="P66" s="209" t="s">
        <v>595</v>
      </c>
      <c r="Q66" s="29">
        <f t="shared" si="6"/>
        <v>4</v>
      </c>
      <c r="R66" s="497">
        <f t="shared" si="0"/>
        <v>1</v>
      </c>
      <c r="S66" s="6"/>
      <c r="W66" s="733"/>
      <c r="X66" s="734"/>
    </row>
    <row r="67" spans="1:24" ht="76.5" x14ac:dyDescent="0.2">
      <c r="A67" s="824"/>
      <c r="B67" s="880"/>
      <c r="C67" s="6" t="s">
        <v>720</v>
      </c>
      <c r="D67" s="13" t="s">
        <v>11</v>
      </c>
      <c r="E67" s="12" t="s">
        <v>157</v>
      </c>
      <c r="F67" s="115" t="s">
        <v>157</v>
      </c>
      <c r="G67" s="221" t="s">
        <v>593</v>
      </c>
      <c r="H67" s="29" t="s">
        <v>593</v>
      </c>
      <c r="I67" s="29"/>
      <c r="J67" s="284"/>
      <c r="K67" s="338"/>
      <c r="L67" s="296" t="s">
        <v>699</v>
      </c>
      <c r="M67" s="296"/>
      <c r="N67" s="296"/>
      <c r="O67" s="289"/>
      <c r="P67" s="209" t="s">
        <v>593</v>
      </c>
      <c r="Q67" s="29">
        <f t="shared" si="6"/>
        <v>1</v>
      </c>
      <c r="R67" s="497">
        <f t="shared" si="0"/>
        <v>0.25</v>
      </c>
      <c r="S67" s="6"/>
      <c r="W67" s="733" t="s">
        <v>1108</v>
      </c>
      <c r="X67" s="734" t="s">
        <v>1109</v>
      </c>
    </row>
    <row r="68" spans="1:24" ht="26.25" customHeight="1" x14ac:dyDescent="0.2">
      <c r="A68" s="824"/>
      <c r="B68" s="880"/>
      <c r="C68" s="6" t="s">
        <v>144</v>
      </c>
      <c r="D68" s="13" t="s">
        <v>11</v>
      </c>
      <c r="E68" s="12" t="s">
        <v>158</v>
      </c>
      <c r="F68" s="115" t="s">
        <v>157</v>
      </c>
      <c r="G68" s="221" t="s">
        <v>595</v>
      </c>
      <c r="H68" s="29" t="s">
        <v>595</v>
      </c>
      <c r="I68" s="29"/>
      <c r="J68" s="284"/>
      <c r="K68" s="338"/>
      <c r="L68" s="296"/>
      <c r="M68" s="296" t="s">
        <v>699</v>
      </c>
      <c r="N68" s="296"/>
      <c r="O68" s="289"/>
      <c r="P68" s="209" t="s">
        <v>594</v>
      </c>
      <c r="Q68" s="29">
        <f t="shared" si="6"/>
        <v>2</v>
      </c>
      <c r="R68" s="497">
        <f t="shared" si="0"/>
        <v>0.5</v>
      </c>
      <c r="S68" s="6"/>
      <c r="W68" s="733" t="s">
        <v>1110</v>
      </c>
      <c r="X68" s="734" t="s">
        <v>1111</v>
      </c>
    </row>
    <row r="69" spans="1:24" ht="78.75" customHeight="1" thickBot="1" x14ac:dyDescent="0.25">
      <c r="A69" s="824"/>
      <c r="B69" s="900"/>
      <c r="C69" s="25" t="s">
        <v>349</v>
      </c>
      <c r="D69" s="142" t="s">
        <v>11</v>
      </c>
      <c r="E69" s="140" t="s">
        <v>159</v>
      </c>
      <c r="F69" s="116" t="s">
        <v>157</v>
      </c>
      <c r="G69" s="222" t="s">
        <v>595</v>
      </c>
      <c r="H69" s="40" t="s">
        <v>595</v>
      </c>
      <c r="I69" s="40"/>
      <c r="J69" s="286"/>
      <c r="K69" s="333"/>
      <c r="L69" s="296"/>
      <c r="M69" s="297" t="s">
        <v>699</v>
      </c>
      <c r="N69" s="296"/>
      <c r="O69" s="298"/>
      <c r="P69" s="277" t="s">
        <v>594</v>
      </c>
      <c r="Q69" s="40">
        <f t="shared" si="6"/>
        <v>2</v>
      </c>
      <c r="R69" s="498">
        <f t="shared" ref="R69:R90" si="7">IFERROR(LOOKUP("X",K69:O69,$K$3:$O$3),"No Valorable")</f>
        <v>0.5</v>
      </c>
      <c r="S69" s="18" t="s">
        <v>848</v>
      </c>
      <c r="T69" s="491">
        <f>AVERAGE(Q64:Q69)</f>
        <v>1.8</v>
      </c>
      <c r="U69" s="527">
        <f>AVERAGE(R64:R69)</f>
        <v>0.45</v>
      </c>
      <c r="W69" s="697" t="s">
        <v>1112</v>
      </c>
      <c r="X69" s="698" t="s">
        <v>1113</v>
      </c>
    </row>
    <row r="70" spans="1:24" ht="42" customHeight="1" x14ac:dyDescent="0.2">
      <c r="A70" s="824"/>
      <c r="B70" s="817" t="s">
        <v>149</v>
      </c>
      <c r="C70" s="20" t="s">
        <v>146</v>
      </c>
      <c r="D70" s="30">
        <v>2017</v>
      </c>
      <c r="E70" s="27" t="s">
        <v>157</v>
      </c>
      <c r="F70" s="27" t="s">
        <v>157</v>
      </c>
      <c r="G70" s="223" t="s">
        <v>595</v>
      </c>
      <c r="H70" s="37" t="s">
        <v>700</v>
      </c>
      <c r="I70" s="37" t="s">
        <v>700</v>
      </c>
      <c r="J70" s="285" t="s">
        <v>700</v>
      </c>
      <c r="K70" s="332"/>
      <c r="L70" s="295"/>
      <c r="M70" s="295"/>
      <c r="N70" s="295"/>
      <c r="O70" s="289" t="s">
        <v>699</v>
      </c>
      <c r="P70" s="280" t="s">
        <v>595</v>
      </c>
      <c r="Q70" s="37">
        <f t="shared" si="6"/>
        <v>4</v>
      </c>
      <c r="R70" s="502">
        <f t="shared" si="7"/>
        <v>1</v>
      </c>
      <c r="S70" s="32"/>
      <c r="W70" s="731" t="s">
        <v>1114</v>
      </c>
      <c r="X70" s="732"/>
    </row>
    <row r="71" spans="1:24" ht="52.5" customHeight="1" x14ac:dyDescent="0.2">
      <c r="A71" s="824"/>
      <c r="B71" s="826"/>
      <c r="C71" s="6" t="s">
        <v>147</v>
      </c>
      <c r="D71" s="13" t="s">
        <v>10</v>
      </c>
      <c r="E71" s="12" t="s">
        <v>160</v>
      </c>
      <c r="F71" s="29" t="s">
        <v>387</v>
      </c>
      <c r="G71" s="221" t="s">
        <v>595</v>
      </c>
      <c r="H71" s="29" t="s">
        <v>593</v>
      </c>
      <c r="I71" s="29"/>
      <c r="J71" s="284"/>
      <c r="K71" s="338"/>
      <c r="L71" s="296"/>
      <c r="M71" s="296"/>
      <c r="N71" s="296" t="s">
        <v>699</v>
      </c>
      <c r="O71" s="289"/>
      <c r="P71" s="209" t="s">
        <v>593</v>
      </c>
      <c r="Q71" s="29">
        <f t="shared" si="6"/>
        <v>3</v>
      </c>
      <c r="R71" s="497">
        <f t="shared" si="7"/>
        <v>0.75</v>
      </c>
      <c r="S71" s="6"/>
      <c r="W71" s="752" t="s">
        <v>1115</v>
      </c>
      <c r="X71" s="753" t="s">
        <v>1328</v>
      </c>
    </row>
    <row r="72" spans="1:24" ht="45.75" customHeight="1" thickBot="1" x14ac:dyDescent="0.25">
      <c r="A72" s="824"/>
      <c r="B72" s="830"/>
      <c r="C72" s="18" t="s">
        <v>148</v>
      </c>
      <c r="D72" s="21" t="s">
        <v>11</v>
      </c>
      <c r="E72" s="22" t="s">
        <v>477</v>
      </c>
      <c r="F72" s="22" t="s">
        <v>157</v>
      </c>
      <c r="G72" s="222" t="s">
        <v>595</v>
      </c>
      <c r="H72" s="40" t="s">
        <v>595</v>
      </c>
      <c r="I72" s="40"/>
      <c r="J72" s="286"/>
      <c r="K72" s="333"/>
      <c r="L72" s="296"/>
      <c r="M72" s="297" t="s">
        <v>699</v>
      </c>
      <c r="N72" s="296"/>
      <c r="O72" s="298"/>
      <c r="P72" s="277" t="s">
        <v>594</v>
      </c>
      <c r="Q72" s="40">
        <f t="shared" ref="Q72:Q90" si="8">IFERROR(LOOKUP("X",K72:O72,$K$100:$O$100),"No Valorable")</f>
        <v>2</v>
      </c>
      <c r="R72" s="498">
        <f t="shared" si="7"/>
        <v>0.5</v>
      </c>
      <c r="S72" s="18"/>
      <c r="T72" s="491">
        <f>AVERAGE(Q70:Q72)</f>
        <v>3</v>
      </c>
      <c r="U72" s="527">
        <f>AVERAGE(R70:R72)</f>
        <v>0.75</v>
      </c>
      <c r="W72" s="741" t="s">
        <v>1116</v>
      </c>
      <c r="X72" s="742" t="s">
        <v>1117</v>
      </c>
    </row>
    <row r="73" spans="1:24" ht="33.75" customHeight="1" x14ac:dyDescent="0.2">
      <c r="A73" s="824"/>
      <c r="B73" s="901" t="s">
        <v>762</v>
      </c>
      <c r="C73" s="72" t="s">
        <v>151</v>
      </c>
      <c r="D73" s="146" t="s">
        <v>11</v>
      </c>
      <c r="E73" s="147" t="s">
        <v>153</v>
      </c>
      <c r="F73" s="147" t="s">
        <v>478</v>
      </c>
      <c r="G73" s="223" t="s">
        <v>593</v>
      </c>
      <c r="H73" s="37" t="s">
        <v>593</v>
      </c>
      <c r="I73" s="37"/>
      <c r="J73" s="285"/>
      <c r="K73" s="332"/>
      <c r="L73" s="295" t="s">
        <v>699</v>
      </c>
      <c r="M73" s="295"/>
      <c r="N73" s="295"/>
      <c r="O73" s="289"/>
      <c r="P73" s="280" t="s">
        <v>593</v>
      </c>
      <c r="Q73" s="37">
        <f t="shared" si="8"/>
        <v>1</v>
      </c>
      <c r="R73" s="502">
        <f t="shared" si="7"/>
        <v>0.25</v>
      </c>
      <c r="S73" s="32"/>
      <c r="W73" s="694" t="s">
        <v>1118</v>
      </c>
      <c r="X73" s="695" t="s">
        <v>1119</v>
      </c>
    </row>
    <row r="74" spans="1:24" ht="33.75" customHeight="1" thickBot="1" x14ac:dyDescent="0.25">
      <c r="A74" s="903"/>
      <c r="B74" s="902"/>
      <c r="C74" s="119" t="s">
        <v>479</v>
      </c>
      <c r="D74" s="117" t="s">
        <v>11</v>
      </c>
      <c r="E74" s="118" t="s">
        <v>154</v>
      </c>
      <c r="F74" s="118" t="s">
        <v>588</v>
      </c>
      <c r="G74" s="222" t="s">
        <v>595</v>
      </c>
      <c r="H74" s="40" t="s">
        <v>700</v>
      </c>
      <c r="I74" s="40" t="s">
        <v>700</v>
      </c>
      <c r="J74" s="286" t="s">
        <v>700</v>
      </c>
      <c r="K74" s="333"/>
      <c r="L74" s="296"/>
      <c r="M74" s="297"/>
      <c r="N74" s="296"/>
      <c r="O74" s="298" t="s">
        <v>699</v>
      </c>
      <c r="P74" s="277" t="s">
        <v>595</v>
      </c>
      <c r="Q74" s="40">
        <f t="shared" si="8"/>
        <v>4</v>
      </c>
      <c r="R74" s="498">
        <f t="shared" si="7"/>
        <v>1</v>
      </c>
      <c r="S74" s="18"/>
      <c r="T74" s="491">
        <f>AVERAGE(Q73:Q74)</f>
        <v>2.5</v>
      </c>
      <c r="U74" s="527">
        <f>AVERAGE(R73:R74)</f>
        <v>0.625</v>
      </c>
      <c r="V74" s="527">
        <f>AVERAGE(U69:U74)</f>
        <v>0.60833333333333328</v>
      </c>
      <c r="W74" s="754" t="s">
        <v>1120</v>
      </c>
      <c r="X74" s="755"/>
    </row>
    <row r="75" spans="1:24" ht="38.25" x14ac:dyDescent="0.2">
      <c r="A75" s="848" t="s">
        <v>171</v>
      </c>
      <c r="B75" s="853" t="s">
        <v>172</v>
      </c>
      <c r="C75" s="70" t="s">
        <v>350</v>
      </c>
      <c r="D75" s="36" t="s">
        <v>11</v>
      </c>
      <c r="E75" s="37" t="s">
        <v>176</v>
      </c>
      <c r="F75" s="37" t="s">
        <v>662</v>
      </c>
      <c r="G75" s="223" t="s">
        <v>595</v>
      </c>
      <c r="H75" s="37" t="s">
        <v>595</v>
      </c>
      <c r="I75" s="37"/>
      <c r="J75" s="285"/>
      <c r="K75" s="395"/>
      <c r="L75" s="295"/>
      <c r="M75" s="295" t="s">
        <v>699</v>
      </c>
      <c r="N75" s="295"/>
      <c r="O75" s="299"/>
      <c r="P75" s="280" t="s">
        <v>594</v>
      </c>
      <c r="Q75" s="37">
        <f t="shared" si="8"/>
        <v>2</v>
      </c>
      <c r="R75" s="502">
        <f t="shared" si="7"/>
        <v>0.5</v>
      </c>
      <c r="S75" s="32"/>
      <c r="W75" s="710" t="s">
        <v>1121</v>
      </c>
      <c r="X75" s="106" t="s">
        <v>1122</v>
      </c>
    </row>
    <row r="76" spans="1:24" ht="38.25" x14ac:dyDescent="0.2">
      <c r="A76" s="824"/>
      <c r="B76" s="904"/>
      <c r="C76" s="77" t="s">
        <v>161</v>
      </c>
      <c r="D76" s="34" t="s">
        <v>11</v>
      </c>
      <c r="E76" s="29" t="s">
        <v>570</v>
      </c>
      <c r="F76" s="29" t="s">
        <v>570</v>
      </c>
      <c r="G76" s="221" t="s">
        <v>595</v>
      </c>
      <c r="H76" s="29" t="s">
        <v>595</v>
      </c>
      <c r="I76" s="29"/>
      <c r="J76" s="284"/>
      <c r="K76" s="399"/>
      <c r="L76" s="296"/>
      <c r="M76" s="296" t="s">
        <v>699</v>
      </c>
      <c r="N76" s="296"/>
      <c r="O76" s="289"/>
      <c r="P76" s="209" t="s">
        <v>594</v>
      </c>
      <c r="Q76" s="29">
        <f t="shared" si="8"/>
        <v>2</v>
      </c>
      <c r="R76" s="497">
        <f t="shared" si="7"/>
        <v>0.5</v>
      </c>
      <c r="S76" s="6"/>
      <c r="W76" s="696" t="s">
        <v>1123</v>
      </c>
      <c r="X76" s="83" t="s">
        <v>1124</v>
      </c>
    </row>
    <row r="77" spans="1:24" ht="25.5" customHeight="1" thickBot="1" x14ac:dyDescent="0.25">
      <c r="A77" s="824"/>
      <c r="B77" s="854"/>
      <c r="C77" s="81" t="s">
        <v>351</v>
      </c>
      <c r="D77" s="39" t="s">
        <v>20</v>
      </c>
      <c r="E77" s="40" t="s">
        <v>90</v>
      </c>
      <c r="F77" s="40" t="s">
        <v>568</v>
      </c>
      <c r="G77" s="222"/>
      <c r="H77" s="40" t="s">
        <v>595</v>
      </c>
      <c r="I77" s="40"/>
      <c r="J77" s="286"/>
      <c r="K77" s="396"/>
      <c r="L77" s="297"/>
      <c r="M77" s="297" t="s">
        <v>699</v>
      </c>
      <c r="N77" s="297"/>
      <c r="O77" s="298"/>
      <c r="P77" s="277" t="s">
        <v>594</v>
      </c>
      <c r="Q77" s="40">
        <f t="shared" si="8"/>
        <v>2</v>
      </c>
      <c r="R77" s="498">
        <f t="shared" si="7"/>
        <v>0.5</v>
      </c>
      <c r="S77" s="18"/>
      <c r="T77" s="491">
        <f>AVERAGE(Q75:Q77)</f>
        <v>2</v>
      </c>
      <c r="U77" s="527">
        <f>AVERAGE(R75:R77)</f>
        <v>0.5</v>
      </c>
      <c r="W77" s="709"/>
      <c r="X77" s="108" t="s">
        <v>1125</v>
      </c>
    </row>
    <row r="78" spans="1:24" ht="51" x14ac:dyDescent="0.2">
      <c r="A78" s="824"/>
      <c r="B78" s="853" t="s">
        <v>173</v>
      </c>
      <c r="C78" s="70" t="s">
        <v>162</v>
      </c>
      <c r="D78" s="36" t="s">
        <v>11</v>
      </c>
      <c r="E78" s="37" t="s">
        <v>176</v>
      </c>
      <c r="F78" s="37" t="s">
        <v>600</v>
      </c>
      <c r="G78" s="223" t="s">
        <v>595</v>
      </c>
      <c r="H78" s="37" t="s">
        <v>595</v>
      </c>
      <c r="I78" s="37"/>
      <c r="J78" s="285"/>
      <c r="K78" s="395"/>
      <c r="L78" s="295"/>
      <c r="M78" s="295" t="s">
        <v>699</v>
      </c>
      <c r="N78" s="295"/>
      <c r="O78" s="299"/>
      <c r="P78" s="280" t="s">
        <v>594</v>
      </c>
      <c r="Q78" s="37">
        <f t="shared" si="8"/>
        <v>2</v>
      </c>
      <c r="R78" s="502">
        <f t="shared" si="7"/>
        <v>0.5</v>
      </c>
      <c r="S78" s="20"/>
      <c r="W78" s="710" t="s">
        <v>1126</v>
      </c>
      <c r="X78" s="106" t="s">
        <v>1127</v>
      </c>
    </row>
    <row r="79" spans="1:24" ht="83.25" customHeight="1" x14ac:dyDescent="0.2">
      <c r="A79" s="824"/>
      <c r="B79" s="904"/>
      <c r="C79" s="77" t="s">
        <v>418</v>
      </c>
      <c r="D79" s="34" t="s">
        <v>11</v>
      </c>
      <c r="E79" s="29" t="s">
        <v>480</v>
      </c>
      <c r="F79" s="29" t="s">
        <v>587</v>
      </c>
      <c r="G79" s="221" t="s">
        <v>595</v>
      </c>
      <c r="H79" s="29" t="s">
        <v>593</v>
      </c>
      <c r="I79" s="29"/>
      <c r="J79" s="284"/>
      <c r="K79" s="399"/>
      <c r="L79" s="296" t="s">
        <v>699</v>
      </c>
      <c r="M79" s="296"/>
      <c r="N79" s="296"/>
      <c r="O79" s="289"/>
      <c r="P79" s="209" t="s">
        <v>593</v>
      </c>
      <c r="Q79" s="29">
        <f t="shared" si="8"/>
        <v>1</v>
      </c>
      <c r="R79" s="497">
        <f t="shared" si="7"/>
        <v>0.25</v>
      </c>
      <c r="S79" s="6"/>
      <c r="W79" s="696" t="s">
        <v>1128</v>
      </c>
      <c r="X79" s="83" t="s">
        <v>1129</v>
      </c>
    </row>
    <row r="80" spans="1:24" ht="77.25" customHeight="1" thickBot="1" x14ac:dyDescent="0.25">
      <c r="A80" s="824"/>
      <c r="B80" s="854"/>
      <c r="C80" s="81" t="s">
        <v>369</v>
      </c>
      <c r="D80" s="39" t="s">
        <v>11</v>
      </c>
      <c r="E80" s="40" t="s">
        <v>176</v>
      </c>
      <c r="F80" s="40" t="s">
        <v>307</v>
      </c>
      <c r="G80" s="222" t="s">
        <v>593</v>
      </c>
      <c r="H80" s="40" t="s">
        <v>595</v>
      </c>
      <c r="I80" s="40"/>
      <c r="J80" s="286"/>
      <c r="K80" s="396"/>
      <c r="L80" s="297" t="s">
        <v>699</v>
      </c>
      <c r="M80" s="297"/>
      <c r="N80" s="297"/>
      <c r="O80" s="298"/>
      <c r="P80" s="277" t="s">
        <v>594</v>
      </c>
      <c r="Q80" s="40">
        <f t="shared" si="8"/>
        <v>1</v>
      </c>
      <c r="R80" s="498">
        <f t="shared" si="7"/>
        <v>0.25</v>
      </c>
      <c r="S80" s="18"/>
      <c r="T80" s="491">
        <f>AVERAGE(Q78:Q80)</f>
        <v>1.3333333333333333</v>
      </c>
      <c r="U80" s="527">
        <f>AVERAGE(R78:R80)</f>
        <v>0.33333333333333331</v>
      </c>
      <c r="W80" s="709" t="s">
        <v>1130</v>
      </c>
      <c r="X80" s="108" t="s">
        <v>1131</v>
      </c>
    </row>
    <row r="81" spans="1:24" ht="80.25" customHeight="1" x14ac:dyDescent="0.2">
      <c r="A81" s="824"/>
      <c r="B81" s="853" t="s">
        <v>481</v>
      </c>
      <c r="C81" s="70" t="s">
        <v>163</v>
      </c>
      <c r="D81" s="36" t="s">
        <v>20</v>
      </c>
      <c r="E81" s="37" t="s">
        <v>177</v>
      </c>
      <c r="F81" s="37" t="s">
        <v>253</v>
      </c>
      <c r="G81" s="223"/>
      <c r="H81" s="37" t="s">
        <v>593</v>
      </c>
      <c r="I81" s="37"/>
      <c r="J81" s="285"/>
      <c r="K81" s="395" t="s">
        <v>699</v>
      </c>
      <c r="L81" s="295"/>
      <c r="M81" s="295"/>
      <c r="N81" s="295"/>
      <c r="O81" s="299"/>
      <c r="P81" s="280" t="s">
        <v>593</v>
      </c>
      <c r="Q81" s="37">
        <f t="shared" si="8"/>
        <v>0</v>
      </c>
      <c r="R81" s="502">
        <f t="shared" si="7"/>
        <v>0</v>
      </c>
      <c r="S81" s="20" t="s">
        <v>849</v>
      </c>
      <c r="W81" s="710"/>
      <c r="X81" s="106"/>
    </row>
    <row r="82" spans="1:24" ht="55.5" customHeight="1" thickBot="1" x14ac:dyDescent="0.25">
      <c r="A82" s="824"/>
      <c r="B82" s="854"/>
      <c r="C82" s="81" t="s">
        <v>164</v>
      </c>
      <c r="D82" s="39" t="s">
        <v>11</v>
      </c>
      <c r="E82" s="40" t="s">
        <v>177</v>
      </c>
      <c r="F82" s="40" t="s">
        <v>253</v>
      </c>
      <c r="G82" s="222" t="s">
        <v>593</v>
      </c>
      <c r="H82" s="40" t="s">
        <v>593</v>
      </c>
      <c r="I82" s="40"/>
      <c r="J82" s="286"/>
      <c r="K82" s="396"/>
      <c r="L82" s="297" t="s">
        <v>699</v>
      </c>
      <c r="M82" s="297"/>
      <c r="N82" s="297"/>
      <c r="O82" s="298"/>
      <c r="P82" s="277" t="s">
        <v>593</v>
      </c>
      <c r="Q82" s="40">
        <f t="shared" si="8"/>
        <v>1</v>
      </c>
      <c r="R82" s="498">
        <f t="shared" si="7"/>
        <v>0.25</v>
      </c>
      <c r="S82" s="18" t="s">
        <v>850</v>
      </c>
      <c r="T82" s="488">
        <f>AVERAGE(Q81:Q82)</f>
        <v>0.5</v>
      </c>
      <c r="U82" s="527">
        <f>AVERAGE(R81:R82)</f>
        <v>0.125</v>
      </c>
      <c r="W82" s="709" t="s">
        <v>1132</v>
      </c>
      <c r="X82" s="108" t="s">
        <v>1133</v>
      </c>
    </row>
    <row r="83" spans="1:24" ht="56.25" customHeight="1" x14ac:dyDescent="0.2">
      <c r="A83" s="824"/>
      <c r="B83" s="905" t="s">
        <v>174</v>
      </c>
      <c r="C83" s="58" t="s">
        <v>483</v>
      </c>
      <c r="D83" s="398" t="s">
        <v>20</v>
      </c>
      <c r="E83" s="397" t="s">
        <v>155</v>
      </c>
      <c r="F83" s="397" t="s">
        <v>157</v>
      </c>
      <c r="G83" s="415"/>
      <c r="H83" s="390" t="s">
        <v>595</v>
      </c>
      <c r="I83" s="390" t="s">
        <v>700</v>
      </c>
      <c r="J83" s="391" t="s">
        <v>700</v>
      </c>
      <c r="K83" s="392"/>
      <c r="L83" s="393"/>
      <c r="M83" s="393"/>
      <c r="N83" s="393"/>
      <c r="O83" s="394" t="s">
        <v>699</v>
      </c>
      <c r="P83" s="389" t="s">
        <v>595</v>
      </c>
      <c r="Q83" s="390">
        <f t="shared" si="8"/>
        <v>4</v>
      </c>
      <c r="R83" s="500">
        <f t="shared" si="7"/>
        <v>1</v>
      </c>
      <c r="S83" s="9"/>
      <c r="W83" s="735"/>
      <c r="X83" s="736" t="s">
        <v>1134</v>
      </c>
    </row>
    <row r="84" spans="1:24" ht="26.25" customHeight="1" x14ac:dyDescent="0.2">
      <c r="A84" s="824"/>
      <c r="B84" s="905"/>
      <c r="C84" s="445" t="s">
        <v>663</v>
      </c>
      <c r="D84" s="34" t="s">
        <v>11</v>
      </c>
      <c r="E84" s="29" t="s">
        <v>664</v>
      </c>
      <c r="F84" s="29" t="s">
        <v>13</v>
      </c>
      <c r="G84" s="221"/>
      <c r="H84" s="29" t="s">
        <v>593</v>
      </c>
      <c r="I84" s="29"/>
      <c r="J84" s="284"/>
      <c r="K84" s="338"/>
      <c r="L84" s="296" t="s">
        <v>699</v>
      </c>
      <c r="M84" s="296"/>
      <c r="N84" s="296"/>
      <c r="O84" s="289"/>
      <c r="P84" s="209" t="s">
        <v>593</v>
      </c>
      <c r="Q84" s="29">
        <f t="shared" si="8"/>
        <v>1</v>
      </c>
      <c r="R84" s="497">
        <f t="shared" si="7"/>
        <v>0.25</v>
      </c>
      <c r="S84" s="6"/>
      <c r="W84" s="756"/>
      <c r="X84" s="757" t="s">
        <v>1135</v>
      </c>
    </row>
    <row r="85" spans="1:24" ht="43.5" customHeight="1" x14ac:dyDescent="0.2">
      <c r="A85" s="824"/>
      <c r="B85" s="905"/>
      <c r="C85" s="6" t="s">
        <v>165</v>
      </c>
      <c r="D85" s="34" t="s">
        <v>11</v>
      </c>
      <c r="E85" s="29" t="s">
        <v>482</v>
      </c>
      <c r="F85" s="29" t="s">
        <v>562</v>
      </c>
      <c r="G85" s="221" t="s">
        <v>593</v>
      </c>
      <c r="H85" s="29" t="s">
        <v>595</v>
      </c>
      <c r="I85" s="29" t="s">
        <v>700</v>
      </c>
      <c r="J85" s="284" t="s">
        <v>700</v>
      </c>
      <c r="K85" s="338"/>
      <c r="L85" s="296"/>
      <c r="M85" s="296"/>
      <c r="N85" s="296"/>
      <c r="O85" s="289" t="s">
        <v>699</v>
      </c>
      <c r="P85" s="209" t="s">
        <v>595</v>
      </c>
      <c r="Q85" s="29">
        <f>IFERROR(LOOKUP("X",K85:O85,$K$100:$O$100),"No Valorable")</f>
        <v>4</v>
      </c>
      <c r="R85" s="497">
        <f t="shared" si="7"/>
        <v>1</v>
      </c>
      <c r="S85" s="6"/>
      <c r="W85" s="733"/>
      <c r="X85" s="734" t="s">
        <v>1136</v>
      </c>
    </row>
    <row r="86" spans="1:24" ht="21.75" customHeight="1" x14ac:dyDescent="0.2">
      <c r="A86" s="824"/>
      <c r="B86" s="880"/>
      <c r="C86" s="6" t="s">
        <v>166</v>
      </c>
      <c r="D86" s="34" t="s">
        <v>11</v>
      </c>
      <c r="E86" s="29" t="s">
        <v>482</v>
      </c>
      <c r="F86" s="29" t="s">
        <v>562</v>
      </c>
      <c r="G86" s="221" t="s">
        <v>595</v>
      </c>
      <c r="H86" s="29" t="s">
        <v>700</v>
      </c>
      <c r="I86" s="29" t="s">
        <v>700</v>
      </c>
      <c r="J86" s="284" t="s">
        <v>700</v>
      </c>
      <c r="K86" s="338"/>
      <c r="L86" s="296"/>
      <c r="M86" s="296"/>
      <c r="N86" s="296"/>
      <c r="O86" s="289" t="s">
        <v>699</v>
      </c>
      <c r="P86" s="209" t="s">
        <v>595</v>
      </c>
      <c r="Q86" s="29">
        <f t="shared" si="8"/>
        <v>4</v>
      </c>
      <c r="R86" s="497">
        <f t="shared" si="7"/>
        <v>1</v>
      </c>
      <c r="S86" s="6"/>
      <c r="W86" s="733"/>
      <c r="X86" s="734"/>
    </row>
    <row r="87" spans="1:24" ht="21.75" customHeight="1" x14ac:dyDescent="0.2">
      <c r="A87" s="824"/>
      <c r="B87" s="880"/>
      <c r="C87" s="6" t="s">
        <v>167</v>
      </c>
      <c r="D87" s="34" t="s">
        <v>11</v>
      </c>
      <c r="E87" s="29" t="s">
        <v>482</v>
      </c>
      <c r="F87" s="29" t="s">
        <v>562</v>
      </c>
      <c r="G87" s="221" t="s">
        <v>593</v>
      </c>
      <c r="H87" s="29" t="s">
        <v>593</v>
      </c>
      <c r="I87" s="29"/>
      <c r="J87" s="284"/>
      <c r="K87" s="338"/>
      <c r="L87" s="296" t="s">
        <v>699</v>
      </c>
      <c r="M87" s="296"/>
      <c r="N87" s="296"/>
      <c r="O87" s="289"/>
      <c r="P87" s="209" t="s">
        <v>593</v>
      </c>
      <c r="Q87" s="29">
        <f t="shared" si="8"/>
        <v>1</v>
      </c>
      <c r="R87" s="497">
        <f t="shared" si="7"/>
        <v>0.25</v>
      </c>
      <c r="S87" s="6"/>
      <c r="W87" s="733"/>
      <c r="X87" s="734" t="s">
        <v>1137</v>
      </c>
    </row>
    <row r="88" spans="1:24" ht="21.75" customHeight="1" x14ac:dyDescent="0.2">
      <c r="A88" s="824"/>
      <c r="B88" s="880"/>
      <c r="C88" s="6" t="s">
        <v>168</v>
      </c>
      <c r="D88" s="34" t="s">
        <v>11</v>
      </c>
      <c r="E88" s="29" t="s">
        <v>482</v>
      </c>
      <c r="F88" s="29" t="s">
        <v>562</v>
      </c>
      <c r="G88" s="221" t="s">
        <v>593</v>
      </c>
      <c r="H88" s="29" t="s">
        <v>593</v>
      </c>
      <c r="I88" s="29"/>
      <c r="J88" s="284"/>
      <c r="K88" s="338"/>
      <c r="L88" s="296" t="s">
        <v>699</v>
      </c>
      <c r="M88" s="296"/>
      <c r="N88" s="296"/>
      <c r="O88" s="289"/>
      <c r="P88" s="209" t="s">
        <v>593</v>
      </c>
      <c r="Q88" s="29">
        <f t="shared" si="8"/>
        <v>1</v>
      </c>
      <c r="R88" s="497">
        <f t="shared" si="7"/>
        <v>0.25</v>
      </c>
      <c r="S88" s="6"/>
      <c r="W88" s="733"/>
      <c r="X88" s="734" t="s">
        <v>1138</v>
      </c>
    </row>
    <row r="89" spans="1:24" ht="33.75" customHeight="1" x14ac:dyDescent="0.2">
      <c r="A89" s="824"/>
      <c r="B89" s="880"/>
      <c r="C89" s="77" t="s">
        <v>169</v>
      </c>
      <c r="D89" s="34" t="s">
        <v>11</v>
      </c>
      <c r="E89" s="29" t="s">
        <v>175</v>
      </c>
      <c r="F89" s="29" t="s">
        <v>253</v>
      </c>
      <c r="G89" s="221" t="s">
        <v>595</v>
      </c>
      <c r="H89" s="29" t="s">
        <v>593</v>
      </c>
      <c r="I89" s="29"/>
      <c r="J89" s="284"/>
      <c r="K89" s="338"/>
      <c r="L89" s="296" t="s">
        <v>699</v>
      </c>
      <c r="M89" s="296"/>
      <c r="N89" s="296"/>
      <c r="O89" s="289"/>
      <c r="P89" s="209" t="s">
        <v>593</v>
      </c>
      <c r="Q89" s="29">
        <f t="shared" si="8"/>
        <v>1</v>
      </c>
      <c r="R89" s="497">
        <f t="shared" si="7"/>
        <v>0.25</v>
      </c>
      <c r="S89" s="6"/>
      <c r="W89" s="696" t="s">
        <v>1139</v>
      </c>
      <c r="X89" s="83" t="s">
        <v>1140</v>
      </c>
    </row>
    <row r="90" spans="1:24" ht="25.5" customHeight="1" thickBot="1" x14ac:dyDescent="0.25">
      <c r="A90" s="825"/>
      <c r="B90" s="873"/>
      <c r="C90" s="18" t="s">
        <v>170</v>
      </c>
      <c r="D90" s="39" t="s">
        <v>11</v>
      </c>
      <c r="E90" s="76" t="s">
        <v>482</v>
      </c>
      <c r="F90" s="76" t="s">
        <v>410</v>
      </c>
      <c r="G90" s="222" t="s">
        <v>595</v>
      </c>
      <c r="H90" s="40" t="s">
        <v>593</v>
      </c>
      <c r="I90" s="40"/>
      <c r="J90" s="286"/>
      <c r="K90" s="303"/>
      <c r="L90" s="304" t="s">
        <v>699</v>
      </c>
      <c r="M90" s="304"/>
      <c r="N90" s="304"/>
      <c r="O90" s="305"/>
      <c r="P90" s="277" t="s">
        <v>593</v>
      </c>
      <c r="Q90" s="40">
        <f t="shared" si="8"/>
        <v>1</v>
      </c>
      <c r="R90" s="498">
        <f t="shared" si="7"/>
        <v>0.25</v>
      </c>
      <c r="S90" s="31"/>
      <c r="T90" s="491">
        <f>AVERAGE(Q75:Q90)</f>
        <v>1.75</v>
      </c>
      <c r="U90" s="527">
        <f>AVERAGE(R75:R90)</f>
        <v>0.4375</v>
      </c>
      <c r="V90" s="527">
        <f>AVERAGE(U77:U90)</f>
        <v>0.34895833333333331</v>
      </c>
      <c r="W90" s="741" t="s">
        <v>1141</v>
      </c>
      <c r="X90" s="742"/>
    </row>
    <row r="91" spans="1:24" ht="22.5" customHeight="1" thickBot="1" x14ac:dyDescent="0.25">
      <c r="B91" s="11"/>
      <c r="C91" s="3"/>
      <c r="D91" s="4"/>
      <c r="E91" s="4"/>
      <c r="F91" s="4"/>
      <c r="G91" s="4"/>
      <c r="I91" s="3"/>
      <c r="J91" s="387">
        <f>SUM(K91:O91)</f>
        <v>69</v>
      </c>
      <c r="K91" s="11">
        <f>COUNTIF(K4:K90,"X")</f>
        <v>11</v>
      </c>
      <c r="L91" s="11">
        <f>COUNTIF(L4:L90,"X")</f>
        <v>20</v>
      </c>
      <c r="M91" s="11">
        <f t="shared" ref="M91:O91" si="9">COUNTIF(M4:M90,"X")</f>
        <v>12</v>
      </c>
      <c r="N91" s="11">
        <f t="shared" si="9"/>
        <v>4</v>
      </c>
      <c r="O91" s="11">
        <f t="shared" si="9"/>
        <v>22</v>
      </c>
      <c r="Q91" s="386">
        <f>COUNTIF(Q4:Q90,"&gt;=0")</f>
        <v>69</v>
      </c>
      <c r="R91" s="386">
        <f>COUNTIF(R4:R90,"&gt;=0")</f>
        <v>69</v>
      </c>
      <c r="T91" s="476">
        <f>AVERAGE(T15:T90)</f>
        <v>1.7056998556998557</v>
      </c>
      <c r="U91" s="331"/>
      <c r="V91" s="504">
        <f>AVERAGE(V15:V90)</f>
        <v>0.44158399470899473</v>
      </c>
    </row>
    <row r="92" spans="1:24" x14ac:dyDescent="0.2">
      <c r="B92" s="11"/>
      <c r="C92" s="3"/>
      <c r="D92" s="4"/>
      <c r="E92" s="4"/>
      <c r="F92" s="4"/>
    </row>
    <row r="93" spans="1:24" x14ac:dyDescent="0.2">
      <c r="B93" s="11"/>
      <c r="C93" s="3"/>
      <c r="D93" s="4"/>
      <c r="E93" s="4"/>
      <c r="F93" s="4"/>
      <c r="K93" s="374">
        <f>K91/$J$91</f>
        <v>0.15942028985507245</v>
      </c>
      <c r="L93" s="374">
        <f t="shared" ref="L93:O93" si="10">L91/$J$91</f>
        <v>0.28985507246376813</v>
      </c>
      <c r="M93" s="374">
        <f t="shared" si="10"/>
        <v>0.17391304347826086</v>
      </c>
      <c r="N93" s="374">
        <f t="shared" si="10"/>
        <v>5.7971014492753624E-2</v>
      </c>
      <c r="O93" s="374">
        <f t="shared" si="10"/>
        <v>0.3188405797101449</v>
      </c>
    </row>
    <row r="94" spans="1:24" ht="13.5" thickBot="1" x14ac:dyDescent="0.25">
      <c r="B94" s="11"/>
      <c r="C94" s="3"/>
      <c r="D94" s="4"/>
      <c r="E94" s="4"/>
      <c r="F94" s="4"/>
      <c r="K94" s="157" t="s">
        <v>727</v>
      </c>
      <c r="L94" s="157" t="s">
        <v>728</v>
      </c>
      <c r="M94" s="157" t="s">
        <v>729</v>
      </c>
      <c r="N94" s="157" t="s">
        <v>730</v>
      </c>
      <c r="O94" s="157" t="s">
        <v>731</v>
      </c>
    </row>
    <row r="95" spans="1:24" x14ac:dyDescent="0.2">
      <c r="B95" s="11"/>
      <c r="C95" s="3"/>
      <c r="D95" s="4"/>
      <c r="E95" s="4"/>
      <c r="F95" s="4"/>
      <c r="K95" s="287"/>
    </row>
    <row r="96" spans="1:24" x14ac:dyDescent="0.2">
      <c r="B96" s="11"/>
      <c r="C96" s="3"/>
      <c r="D96" s="4"/>
      <c r="E96" s="4"/>
      <c r="F96" s="4"/>
    </row>
    <row r="97" spans="2:19" x14ac:dyDescent="0.2">
      <c r="B97" s="11"/>
      <c r="C97" s="3"/>
      <c r="D97" s="4"/>
      <c r="E97" s="4"/>
      <c r="F97" s="4"/>
    </row>
    <row r="98" spans="2:19" ht="13.5" thickBot="1" x14ac:dyDescent="0.25">
      <c r="B98" s="11"/>
      <c r="C98" s="3"/>
      <c r="D98" s="4"/>
      <c r="E98" s="4"/>
      <c r="F98" s="4"/>
    </row>
    <row r="99" spans="2:19" x14ac:dyDescent="0.2">
      <c r="B99" s="11"/>
      <c r="C99" s="3"/>
      <c r="D99" s="4"/>
      <c r="E99" s="4"/>
      <c r="F99" s="4"/>
      <c r="K99" s="318" t="s">
        <v>703</v>
      </c>
      <c r="L99" s="319"/>
      <c r="M99" s="319"/>
      <c r="N99" s="319"/>
      <c r="O99" s="320"/>
    </row>
    <row r="100" spans="2:19" ht="13.5" thickBot="1" x14ac:dyDescent="0.25">
      <c r="B100" s="11"/>
      <c r="C100" s="3"/>
      <c r="D100" s="4"/>
      <c r="E100" s="4"/>
      <c r="F100" s="4"/>
      <c r="K100" s="321">
        <v>0</v>
      </c>
      <c r="L100" s="322">
        <v>1</v>
      </c>
      <c r="M100" s="322">
        <v>2</v>
      </c>
      <c r="N100" s="322">
        <v>3</v>
      </c>
      <c r="O100" s="323">
        <v>4</v>
      </c>
    </row>
    <row r="101" spans="2:19" x14ac:dyDescent="0.2">
      <c r="B101" s="11"/>
      <c r="C101" s="3"/>
      <c r="D101" s="4"/>
      <c r="E101" s="4"/>
      <c r="F101" s="4"/>
    </row>
    <row r="102" spans="2:19" x14ac:dyDescent="0.2">
      <c r="C102" s="3"/>
      <c r="D102" s="4"/>
      <c r="E102" s="4"/>
      <c r="F102" s="4"/>
    </row>
    <row r="103" spans="2:19" x14ac:dyDescent="0.2">
      <c r="C103" s="3"/>
      <c r="D103" s="4"/>
      <c r="E103" s="4"/>
      <c r="F103" s="4"/>
      <c r="P103" s="477" t="s">
        <v>702</v>
      </c>
      <c r="R103" s="2">
        <f>COUNTIF($P$4:$P$90,"Se unifica en otra actuación")</f>
        <v>2</v>
      </c>
      <c r="S103" s="629">
        <f>R103/$R$108</f>
        <v>2.6666666666666668E-2</v>
      </c>
    </row>
    <row r="104" spans="2:19" x14ac:dyDescent="0.2">
      <c r="C104" s="3"/>
      <c r="D104" s="4"/>
      <c r="E104" s="4"/>
      <c r="F104" s="4"/>
      <c r="P104" s="477" t="s">
        <v>592</v>
      </c>
      <c r="R104" s="2">
        <f>COUNTIF($P$4:$P$90,"Desestimada")</f>
        <v>4</v>
      </c>
      <c r="S104" s="629">
        <f t="shared" ref="S104:S107" si="11">R104/$R$108</f>
        <v>5.3333333333333337E-2</v>
      </c>
    </row>
    <row r="105" spans="2:19" ht="17.25" customHeight="1" x14ac:dyDescent="0.2">
      <c r="C105" s="3"/>
      <c r="D105" s="4"/>
      <c r="E105" s="4"/>
      <c r="F105" s="4"/>
      <c r="P105" s="477" t="s">
        <v>593</v>
      </c>
      <c r="R105" s="2">
        <f>COUNTIF($P$4:$P$90,"Retrasada")</f>
        <v>32</v>
      </c>
      <c r="S105" s="629">
        <f t="shared" si="11"/>
        <v>0.42666666666666669</v>
      </c>
    </row>
    <row r="106" spans="2:19" x14ac:dyDescent="0.2">
      <c r="C106" s="3"/>
      <c r="D106" s="4"/>
      <c r="E106" s="4"/>
      <c r="F106" s="4"/>
      <c r="P106" s="477" t="s">
        <v>594</v>
      </c>
      <c r="R106" s="2">
        <f>COUNTIF($P$4:$P$90,"Avanza según planificación")</f>
        <v>15</v>
      </c>
      <c r="S106" s="629">
        <f t="shared" si="11"/>
        <v>0.2</v>
      </c>
    </row>
    <row r="107" spans="2:19" x14ac:dyDescent="0.2">
      <c r="C107" s="3"/>
      <c r="D107" s="4"/>
      <c r="E107" s="4"/>
      <c r="F107" s="4"/>
      <c r="P107" s="477" t="s">
        <v>595</v>
      </c>
      <c r="R107" s="2">
        <f>COUNTIF($P$4:$P$90,"Finalizada")</f>
        <v>22</v>
      </c>
      <c r="S107" s="629">
        <f t="shared" si="11"/>
        <v>0.29333333333333333</v>
      </c>
    </row>
    <row r="108" spans="2:19" x14ac:dyDescent="0.2">
      <c r="B108" s="10"/>
      <c r="C108" s="3"/>
      <c r="D108" s="4"/>
      <c r="E108" s="4"/>
      <c r="F108" s="4"/>
      <c r="P108" s="384" t="s">
        <v>737</v>
      </c>
      <c r="R108" s="385">
        <f>SUM(R103:R107)</f>
        <v>75</v>
      </c>
      <c r="S108" s="386">
        <f>R108-R104-R103</f>
        <v>69</v>
      </c>
    </row>
    <row r="109" spans="2:19" x14ac:dyDescent="0.2">
      <c r="B109" s="10"/>
      <c r="C109" s="3"/>
      <c r="D109" s="4"/>
      <c r="E109" s="4"/>
      <c r="F109" s="4"/>
      <c r="S109" s="386" t="s">
        <v>739</v>
      </c>
    </row>
    <row r="110" spans="2:19" x14ac:dyDescent="0.2">
      <c r="B110" s="10"/>
      <c r="C110" s="3"/>
      <c r="D110" s="4"/>
      <c r="E110" s="4"/>
      <c r="F110" s="4"/>
    </row>
    <row r="111" spans="2:19" x14ac:dyDescent="0.2">
      <c r="B111" s="10"/>
      <c r="C111" s="3"/>
      <c r="D111" s="4"/>
      <c r="E111" s="4"/>
      <c r="F111" s="4"/>
    </row>
    <row r="112" spans="2:19" x14ac:dyDescent="0.2">
      <c r="B112" s="10"/>
      <c r="C112" s="3"/>
      <c r="D112" s="4"/>
      <c r="E112" s="4"/>
      <c r="F112" s="4"/>
    </row>
    <row r="113" spans="2:6" x14ac:dyDescent="0.2">
      <c r="B113" s="10"/>
      <c r="C113" s="3"/>
      <c r="D113" s="4"/>
      <c r="E113" s="4"/>
      <c r="F113" s="4"/>
    </row>
    <row r="114" spans="2:6" x14ac:dyDescent="0.2">
      <c r="B114" s="10"/>
      <c r="C114" s="3"/>
      <c r="D114" s="4"/>
      <c r="E114" s="4"/>
      <c r="F114" s="4"/>
    </row>
    <row r="115" spans="2:6" x14ac:dyDescent="0.2">
      <c r="B115" s="10"/>
      <c r="C115" s="3"/>
      <c r="D115" s="4"/>
      <c r="E115" s="4"/>
      <c r="F115" s="4"/>
    </row>
    <row r="116" spans="2:6" x14ac:dyDescent="0.2">
      <c r="B116" s="10"/>
      <c r="C116" s="3"/>
      <c r="D116" s="4"/>
      <c r="E116" s="4"/>
      <c r="F116" s="4"/>
    </row>
    <row r="117" spans="2:6" x14ac:dyDescent="0.2">
      <c r="B117" s="10"/>
      <c r="C117" s="3"/>
      <c r="D117" s="4"/>
      <c r="E117" s="4"/>
      <c r="F117" s="4"/>
    </row>
    <row r="118" spans="2:6" x14ac:dyDescent="0.2">
      <c r="B118" s="10"/>
      <c r="C118" s="3"/>
      <c r="D118" s="4"/>
      <c r="E118" s="4"/>
      <c r="F118" s="4"/>
    </row>
    <row r="119" spans="2:6" x14ac:dyDescent="0.2">
      <c r="B119" s="10"/>
      <c r="C119" s="3"/>
      <c r="D119" s="4"/>
      <c r="E119" s="4"/>
      <c r="F119" s="4"/>
    </row>
    <row r="120" spans="2:6" x14ac:dyDescent="0.2">
      <c r="B120" s="10"/>
      <c r="C120" s="3"/>
      <c r="D120" s="4"/>
      <c r="E120" s="4"/>
      <c r="F120" s="4"/>
    </row>
    <row r="121" spans="2:6" x14ac:dyDescent="0.2">
      <c r="B121" s="10"/>
      <c r="C121" s="3"/>
      <c r="D121" s="4"/>
      <c r="E121" s="4"/>
      <c r="F121" s="4"/>
    </row>
    <row r="122" spans="2:6" x14ac:dyDescent="0.2">
      <c r="B122" s="10"/>
      <c r="C122" s="3"/>
      <c r="D122" s="4"/>
      <c r="E122" s="4"/>
      <c r="F122" s="4"/>
    </row>
    <row r="123" spans="2:6" x14ac:dyDescent="0.2">
      <c r="B123" s="10"/>
      <c r="C123" s="3"/>
      <c r="D123" s="4"/>
      <c r="E123" s="4"/>
      <c r="F123" s="4"/>
    </row>
    <row r="124" spans="2:6" x14ac:dyDescent="0.2">
      <c r="B124" s="10"/>
      <c r="C124" s="3"/>
      <c r="D124" s="4"/>
      <c r="E124" s="4"/>
      <c r="F124" s="4"/>
    </row>
    <row r="125" spans="2:6" x14ac:dyDescent="0.2">
      <c r="B125" s="10"/>
      <c r="C125" s="3"/>
      <c r="D125" s="4"/>
      <c r="E125" s="4"/>
      <c r="F125" s="4"/>
    </row>
    <row r="126" spans="2:6" x14ac:dyDescent="0.2">
      <c r="B126" s="10"/>
      <c r="C126" s="3"/>
      <c r="D126" s="4"/>
      <c r="E126" s="4"/>
      <c r="F126" s="4"/>
    </row>
    <row r="127" spans="2:6" x14ac:dyDescent="0.2">
      <c r="B127" s="10"/>
      <c r="C127" s="3"/>
      <c r="D127" s="4"/>
      <c r="E127" s="4"/>
      <c r="F127" s="4"/>
    </row>
    <row r="128" spans="2:6" x14ac:dyDescent="0.2">
      <c r="B128" s="10"/>
      <c r="C128" s="3"/>
      <c r="D128" s="4"/>
      <c r="E128" s="4"/>
      <c r="F128" s="4"/>
    </row>
    <row r="129" spans="2:6" x14ac:dyDescent="0.2">
      <c r="B129" s="10"/>
      <c r="C129" s="3"/>
      <c r="D129" s="4"/>
      <c r="E129" s="4"/>
      <c r="F129" s="4"/>
    </row>
    <row r="130" spans="2:6" x14ac:dyDescent="0.2">
      <c r="B130" s="10"/>
      <c r="C130" s="3"/>
      <c r="D130" s="4"/>
      <c r="E130" s="4"/>
      <c r="F130" s="4"/>
    </row>
    <row r="131" spans="2:6" x14ac:dyDescent="0.2">
      <c r="B131" s="10"/>
      <c r="C131" s="3"/>
      <c r="D131" s="4"/>
      <c r="E131" s="4"/>
      <c r="F131" s="4"/>
    </row>
    <row r="132" spans="2:6" x14ac:dyDescent="0.2">
      <c r="B132" s="10"/>
      <c r="C132" s="3"/>
      <c r="D132" s="4"/>
      <c r="E132" s="4"/>
      <c r="F132" s="4"/>
    </row>
    <row r="133" spans="2:6" x14ac:dyDescent="0.2">
      <c r="B133" s="10"/>
      <c r="C133" s="3"/>
      <c r="D133" s="4"/>
      <c r="E133" s="4"/>
      <c r="F133" s="4"/>
    </row>
    <row r="134" spans="2:6" x14ac:dyDescent="0.2">
      <c r="B134" s="10"/>
      <c r="D134" s="4"/>
      <c r="E134" s="4"/>
      <c r="F134" s="4"/>
    </row>
    <row r="135" spans="2:6" x14ac:dyDescent="0.2">
      <c r="B135" s="10"/>
      <c r="D135" s="4"/>
      <c r="E135" s="4"/>
      <c r="F135" s="4"/>
    </row>
    <row r="136" spans="2:6" x14ac:dyDescent="0.2">
      <c r="B136" s="10"/>
      <c r="D136" s="4"/>
      <c r="E136" s="4"/>
      <c r="F136" s="4"/>
    </row>
    <row r="137" spans="2:6" x14ac:dyDescent="0.2">
      <c r="B137" s="10"/>
      <c r="D137" s="4"/>
      <c r="E137" s="4"/>
      <c r="F137" s="4"/>
    </row>
    <row r="138" spans="2:6" x14ac:dyDescent="0.2">
      <c r="B138" s="10"/>
      <c r="D138" s="4"/>
      <c r="E138" s="4"/>
      <c r="F138" s="4"/>
    </row>
    <row r="139" spans="2:6" x14ac:dyDescent="0.2">
      <c r="B139" s="10"/>
      <c r="D139" s="4"/>
      <c r="E139" s="4"/>
      <c r="F139" s="4"/>
    </row>
    <row r="140" spans="2:6" x14ac:dyDescent="0.2">
      <c r="B140" s="10"/>
      <c r="D140" s="4"/>
      <c r="E140" s="4"/>
      <c r="F140" s="4"/>
    </row>
    <row r="141" spans="2:6" x14ac:dyDescent="0.2">
      <c r="B141" s="10"/>
      <c r="D141" s="4"/>
      <c r="E141" s="4"/>
      <c r="F141" s="4"/>
    </row>
    <row r="142" spans="2:6" x14ac:dyDescent="0.2">
      <c r="B142" s="10"/>
      <c r="D142" s="4"/>
      <c r="E142" s="4"/>
      <c r="F142" s="4"/>
    </row>
    <row r="143" spans="2:6" x14ac:dyDescent="0.2">
      <c r="B143" s="10"/>
      <c r="D143" s="4"/>
      <c r="E143" s="4"/>
      <c r="F143" s="4"/>
    </row>
    <row r="144" spans="2:6" x14ac:dyDescent="0.2">
      <c r="B144" s="10"/>
      <c r="D144" s="4"/>
      <c r="E144" s="4"/>
      <c r="F144" s="4"/>
    </row>
    <row r="145" spans="2:6" x14ac:dyDescent="0.2">
      <c r="B145" s="10"/>
      <c r="D145" s="4"/>
      <c r="E145" s="4"/>
      <c r="F145" s="4"/>
    </row>
    <row r="146" spans="2:6" x14ac:dyDescent="0.2">
      <c r="B146" s="10"/>
      <c r="D146" s="4"/>
      <c r="E146" s="4"/>
      <c r="F146" s="4"/>
    </row>
    <row r="147" spans="2:6" x14ac:dyDescent="0.2">
      <c r="B147" s="10"/>
      <c r="D147" s="4"/>
      <c r="E147" s="4"/>
      <c r="F147" s="4"/>
    </row>
    <row r="148" spans="2:6" x14ac:dyDescent="0.2">
      <c r="B148" s="10"/>
      <c r="D148" s="4"/>
      <c r="E148" s="4"/>
      <c r="F148" s="4"/>
    </row>
    <row r="149" spans="2:6" x14ac:dyDescent="0.2">
      <c r="B149" s="10"/>
      <c r="D149" s="4"/>
      <c r="E149" s="4"/>
      <c r="F149" s="4"/>
    </row>
    <row r="150" spans="2:6" x14ac:dyDescent="0.2">
      <c r="B150" s="10"/>
      <c r="D150" s="4"/>
      <c r="E150" s="4"/>
      <c r="F150" s="4"/>
    </row>
    <row r="151" spans="2:6" x14ac:dyDescent="0.2">
      <c r="B151" s="10"/>
      <c r="D151" s="4"/>
      <c r="E151" s="4"/>
      <c r="F151" s="4"/>
    </row>
    <row r="152" spans="2:6" x14ac:dyDescent="0.2">
      <c r="B152" s="10"/>
      <c r="D152" s="4"/>
      <c r="E152" s="4"/>
      <c r="F152" s="4"/>
    </row>
    <row r="153" spans="2:6" x14ac:dyDescent="0.2">
      <c r="B153" s="10"/>
      <c r="D153" s="4"/>
      <c r="E153" s="4"/>
      <c r="F153" s="4"/>
    </row>
    <row r="154" spans="2:6" x14ac:dyDescent="0.2">
      <c r="B154" s="10"/>
      <c r="D154" s="4"/>
      <c r="E154" s="4"/>
      <c r="F154" s="4"/>
    </row>
    <row r="155" spans="2:6" x14ac:dyDescent="0.2">
      <c r="B155" s="10"/>
      <c r="D155" s="4"/>
      <c r="E155" s="4"/>
      <c r="F155" s="4"/>
    </row>
    <row r="156" spans="2:6" x14ac:dyDescent="0.2">
      <c r="B156" s="10"/>
      <c r="D156" s="4"/>
      <c r="E156" s="4"/>
      <c r="F156" s="4"/>
    </row>
    <row r="157" spans="2:6" x14ac:dyDescent="0.2">
      <c r="B157" s="10"/>
      <c r="D157" s="4"/>
      <c r="E157" s="4"/>
      <c r="F157" s="4"/>
    </row>
    <row r="158" spans="2:6" x14ac:dyDescent="0.2">
      <c r="B158" s="10"/>
      <c r="D158" s="4"/>
      <c r="E158" s="4"/>
      <c r="F158" s="4"/>
    </row>
    <row r="159" spans="2:6" x14ac:dyDescent="0.2">
      <c r="B159" s="10"/>
      <c r="D159" s="4"/>
      <c r="E159" s="4"/>
      <c r="F159" s="4"/>
    </row>
    <row r="160" spans="2:6" x14ac:dyDescent="0.2">
      <c r="B160" s="10"/>
      <c r="D160" s="4"/>
      <c r="E160" s="4"/>
      <c r="F160" s="4"/>
    </row>
    <row r="161" spans="2:6" x14ac:dyDescent="0.2">
      <c r="B161" s="10"/>
      <c r="D161" s="4"/>
      <c r="E161" s="4"/>
      <c r="F161" s="4"/>
    </row>
    <row r="162" spans="2:6" x14ac:dyDescent="0.2">
      <c r="B162" s="10"/>
      <c r="D162" s="4"/>
      <c r="E162" s="4"/>
      <c r="F162" s="4"/>
    </row>
    <row r="163" spans="2:6" x14ac:dyDescent="0.2">
      <c r="B163" s="10"/>
      <c r="D163" s="4"/>
      <c r="E163" s="4"/>
      <c r="F163" s="4"/>
    </row>
    <row r="164" spans="2:6" x14ac:dyDescent="0.2">
      <c r="B164" s="10"/>
      <c r="D164" s="4"/>
      <c r="E164" s="4"/>
      <c r="F164" s="4"/>
    </row>
    <row r="165" spans="2:6" x14ac:dyDescent="0.2">
      <c r="B165" s="10"/>
      <c r="D165" s="4"/>
      <c r="E165" s="4"/>
      <c r="F165" s="4"/>
    </row>
    <row r="166" spans="2:6" x14ac:dyDescent="0.2">
      <c r="B166" s="10"/>
      <c r="D166" s="4"/>
      <c r="E166" s="4"/>
      <c r="F166" s="4"/>
    </row>
    <row r="167" spans="2:6" x14ac:dyDescent="0.2">
      <c r="B167" s="10"/>
      <c r="D167" s="4"/>
      <c r="E167" s="4"/>
      <c r="F167" s="4"/>
    </row>
    <row r="168" spans="2:6" x14ac:dyDescent="0.2">
      <c r="B168" s="10"/>
      <c r="D168" s="4"/>
      <c r="E168" s="4"/>
      <c r="F168" s="4"/>
    </row>
    <row r="169" spans="2:6" x14ac:dyDescent="0.2">
      <c r="B169" s="10"/>
      <c r="D169" s="4"/>
      <c r="E169" s="4"/>
      <c r="F169" s="4"/>
    </row>
    <row r="170" spans="2:6" x14ac:dyDescent="0.2">
      <c r="B170" s="10"/>
      <c r="D170" s="4"/>
      <c r="E170" s="4"/>
      <c r="F170" s="4"/>
    </row>
    <row r="171" spans="2:6" x14ac:dyDescent="0.2">
      <c r="B171" s="10"/>
      <c r="D171" s="4"/>
      <c r="E171" s="4"/>
      <c r="F171" s="4"/>
    </row>
    <row r="172" spans="2:6" x14ac:dyDescent="0.2">
      <c r="B172" s="10"/>
      <c r="D172" s="4"/>
      <c r="E172" s="4"/>
      <c r="F172" s="4"/>
    </row>
    <row r="173" spans="2:6" x14ac:dyDescent="0.2">
      <c r="B173" s="10"/>
      <c r="D173" s="4"/>
      <c r="E173" s="4"/>
      <c r="F173" s="4"/>
    </row>
    <row r="174" spans="2:6" x14ac:dyDescent="0.2">
      <c r="B174" s="10"/>
      <c r="D174" s="4"/>
      <c r="E174" s="4"/>
      <c r="F174" s="4"/>
    </row>
    <row r="175" spans="2:6" x14ac:dyDescent="0.2">
      <c r="B175" s="10"/>
      <c r="D175" s="4"/>
      <c r="E175" s="4"/>
      <c r="F175" s="4"/>
    </row>
    <row r="176" spans="2:6" x14ac:dyDescent="0.2">
      <c r="B176" s="10"/>
      <c r="D176" s="4"/>
      <c r="E176" s="4"/>
      <c r="F176" s="4"/>
    </row>
    <row r="177" spans="2:6" x14ac:dyDescent="0.2">
      <c r="B177" s="10"/>
      <c r="D177" s="4"/>
      <c r="E177" s="4"/>
      <c r="F177" s="4"/>
    </row>
    <row r="178" spans="2:6" x14ac:dyDescent="0.2">
      <c r="B178" s="10"/>
      <c r="D178" s="4"/>
      <c r="E178" s="4"/>
      <c r="F178" s="4"/>
    </row>
    <row r="179" spans="2:6" x14ac:dyDescent="0.2">
      <c r="B179" s="10"/>
      <c r="D179" s="4"/>
      <c r="E179" s="4"/>
      <c r="F179" s="4"/>
    </row>
    <row r="180" spans="2:6" x14ac:dyDescent="0.2">
      <c r="B180" s="10"/>
      <c r="D180" s="4"/>
      <c r="E180" s="4"/>
      <c r="F180" s="4"/>
    </row>
    <row r="181" spans="2:6" x14ac:dyDescent="0.2">
      <c r="B181" s="10"/>
      <c r="D181" s="4"/>
      <c r="E181" s="4"/>
      <c r="F181" s="4"/>
    </row>
    <row r="182" spans="2:6" x14ac:dyDescent="0.2">
      <c r="B182" s="10"/>
      <c r="D182" s="4"/>
      <c r="E182" s="4"/>
      <c r="F182" s="4"/>
    </row>
    <row r="183" spans="2:6" x14ac:dyDescent="0.2">
      <c r="B183" s="10"/>
      <c r="D183" s="4"/>
      <c r="E183" s="4"/>
      <c r="F183" s="4"/>
    </row>
    <row r="184" spans="2:6" x14ac:dyDescent="0.2">
      <c r="B184" s="10"/>
      <c r="D184" s="4"/>
      <c r="E184" s="4"/>
      <c r="F184" s="4"/>
    </row>
    <row r="185" spans="2:6" x14ac:dyDescent="0.2">
      <c r="B185" s="10"/>
      <c r="D185" s="4"/>
      <c r="E185" s="4"/>
      <c r="F185" s="4"/>
    </row>
    <row r="186" spans="2:6" x14ac:dyDescent="0.2">
      <c r="B186" s="10"/>
      <c r="D186" s="4"/>
      <c r="E186" s="4"/>
      <c r="F186" s="4"/>
    </row>
    <row r="187" spans="2:6" x14ac:dyDescent="0.2">
      <c r="B187" s="10"/>
      <c r="D187" s="4"/>
      <c r="E187" s="4"/>
      <c r="F187" s="4"/>
    </row>
    <row r="188" spans="2:6" x14ac:dyDescent="0.2">
      <c r="B188" s="10"/>
      <c r="D188" s="4"/>
      <c r="E188" s="4"/>
      <c r="F188" s="4"/>
    </row>
    <row r="189" spans="2:6" x14ac:dyDescent="0.2">
      <c r="B189" s="10"/>
      <c r="D189" s="4"/>
      <c r="E189" s="4"/>
      <c r="F189" s="4"/>
    </row>
    <row r="190" spans="2:6" x14ac:dyDescent="0.2">
      <c r="B190" s="10"/>
      <c r="D190" s="4"/>
      <c r="E190" s="4"/>
      <c r="F190" s="4"/>
    </row>
    <row r="191" spans="2:6" x14ac:dyDescent="0.2">
      <c r="B191" s="10"/>
      <c r="D191" s="4"/>
      <c r="E191" s="4"/>
      <c r="F191" s="4"/>
    </row>
    <row r="192" spans="2:6" x14ac:dyDescent="0.2">
      <c r="B192" s="10"/>
      <c r="D192" s="4"/>
      <c r="E192" s="4"/>
      <c r="F192" s="4"/>
    </row>
    <row r="193" spans="2:6" x14ac:dyDescent="0.2">
      <c r="B193" s="10"/>
      <c r="D193" s="4"/>
      <c r="E193" s="4"/>
      <c r="F193" s="4"/>
    </row>
    <row r="194" spans="2:6" x14ac:dyDescent="0.2">
      <c r="B194" s="10"/>
      <c r="D194" s="4"/>
      <c r="E194" s="4"/>
      <c r="F194" s="4"/>
    </row>
    <row r="195" spans="2:6" x14ac:dyDescent="0.2">
      <c r="B195" s="10"/>
      <c r="D195" s="4"/>
      <c r="E195" s="4"/>
      <c r="F195" s="4"/>
    </row>
    <row r="196" spans="2:6" x14ac:dyDescent="0.2">
      <c r="B196" s="10"/>
      <c r="D196" s="4"/>
      <c r="E196" s="4"/>
      <c r="F196" s="4"/>
    </row>
    <row r="197" spans="2:6" x14ac:dyDescent="0.2">
      <c r="B197" s="10"/>
      <c r="D197" s="4"/>
      <c r="E197" s="4"/>
      <c r="F197" s="4"/>
    </row>
    <row r="198" spans="2:6" x14ac:dyDescent="0.2">
      <c r="B198" s="10"/>
      <c r="D198" s="4"/>
      <c r="E198" s="4"/>
      <c r="F198" s="4"/>
    </row>
    <row r="199" spans="2:6" x14ac:dyDescent="0.2">
      <c r="B199" s="10"/>
      <c r="D199" s="4"/>
      <c r="E199" s="4"/>
      <c r="F199" s="4"/>
    </row>
    <row r="200" spans="2:6" x14ac:dyDescent="0.2">
      <c r="B200" s="10"/>
      <c r="D200" s="4"/>
      <c r="E200" s="4"/>
      <c r="F200" s="4"/>
    </row>
    <row r="201" spans="2:6" x14ac:dyDescent="0.2">
      <c r="B201" s="10"/>
      <c r="D201" s="4"/>
      <c r="E201" s="4"/>
      <c r="F201" s="4"/>
    </row>
    <row r="202" spans="2:6" x14ac:dyDescent="0.2">
      <c r="B202" s="10"/>
      <c r="D202" s="4"/>
      <c r="E202" s="4"/>
      <c r="F202" s="4"/>
    </row>
    <row r="203" spans="2:6" x14ac:dyDescent="0.2">
      <c r="B203" s="10"/>
      <c r="D203" s="4"/>
      <c r="E203" s="4"/>
      <c r="F203" s="4"/>
    </row>
    <row r="204" spans="2:6" x14ac:dyDescent="0.2">
      <c r="B204" s="10"/>
      <c r="D204" s="4"/>
      <c r="E204" s="4"/>
      <c r="F204" s="4"/>
    </row>
    <row r="205" spans="2:6" x14ac:dyDescent="0.2">
      <c r="B205" s="10"/>
      <c r="D205" s="4"/>
      <c r="E205" s="4"/>
      <c r="F205" s="4"/>
    </row>
    <row r="206" spans="2:6" x14ac:dyDescent="0.2">
      <c r="B206" s="10"/>
      <c r="D206" s="4"/>
      <c r="E206" s="4"/>
      <c r="F206" s="4"/>
    </row>
    <row r="207" spans="2:6" x14ac:dyDescent="0.2">
      <c r="B207" s="10"/>
      <c r="D207" s="4"/>
      <c r="E207" s="4"/>
      <c r="F207" s="4"/>
    </row>
    <row r="208" spans="2:6" x14ac:dyDescent="0.2">
      <c r="B208" s="10"/>
      <c r="D208" s="4"/>
      <c r="E208" s="4"/>
      <c r="F208" s="4"/>
    </row>
    <row r="209" spans="2:6" x14ac:dyDescent="0.2">
      <c r="B209" s="10"/>
      <c r="D209" s="4"/>
      <c r="E209" s="4"/>
      <c r="F209" s="4"/>
    </row>
    <row r="210" spans="2:6" x14ac:dyDescent="0.2">
      <c r="B210" s="10"/>
      <c r="D210" s="4"/>
      <c r="E210" s="4"/>
      <c r="F210" s="4"/>
    </row>
    <row r="211" spans="2:6" x14ac:dyDescent="0.2">
      <c r="B211" s="10"/>
      <c r="D211" s="4"/>
      <c r="E211" s="4"/>
      <c r="F211" s="4"/>
    </row>
    <row r="212" spans="2:6" x14ac:dyDescent="0.2">
      <c r="B212" s="10"/>
      <c r="D212" s="4"/>
      <c r="E212" s="4"/>
      <c r="F212" s="4"/>
    </row>
    <row r="213" spans="2:6" x14ac:dyDescent="0.2">
      <c r="B213" s="10"/>
      <c r="D213" s="4"/>
      <c r="E213" s="4"/>
      <c r="F213" s="4"/>
    </row>
    <row r="214" spans="2:6" x14ac:dyDescent="0.2">
      <c r="B214" s="10"/>
      <c r="D214" s="4"/>
      <c r="E214" s="4"/>
      <c r="F214" s="4"/>
    </row>
    <row r="215" spans="2:6" x14ac:dyDescent="0.2">
      <c r="B215" s="10"/>
      <c r="D215" s="4"/>
      <c r="E215" s="4"/>
      <c r="F215" s="4"/>
    </row>
    <row r="216" spans="2:6" x14ac:dyDescent="0.2">
      <c r="B216" s="10"/>
      <c r="D216" s="4"/>
      <c r="E216" s="4"/>
      <c r="F216" s="4"/>
    </row>
    <row r="217" spans="2:6" x14ac:dyDescent="0.2">
      <c r="B217" s="10"/>
      <c r="D217" s="4"/>
      <c r="E217" s="4"/>
      <c r="F217" s="4"/>
    </row>
    <row r="218" spans="2:6" x14ac:dyDescent="0.2">
      <c r="B218" s="10"/>
      <c r="D218" s="4"/>
      <c r="E218" s="4"/>
      <c r="F218" s="4"/>
    </row>
    <row r="219" spans="2:6" x14ac:dyDescent="0.2">
      <c r="B219" s="10"/>
      <c r="D219" s="4"/>
      <c r="E219" s="4"/>
      <c r="F219" s="4"/>
    </row>
    <row r="220" spans="2:6" x14ac:dyDescent="0.2">
      <c r="B220" s="10"/>
      <c r="D220" s="4"/>
      <c r="E220" s="4"/>
      <c r="F220" s="4"/>
    </row>
    <row r="221" spans="2:6" x14ac:dyDescent="0.2">
      <c r="B221" s="10"/>
      <c r="D221" s="4"/>
      <c r="E221" s="4"/>
      <c r="F221" s="4"/>
    </row>
    <row r="222" spans="2:6" x14ac:dyDescent="0.2">
      <c r="B222" s="10"/>
      <c r="D222" s="4"/>
      <c r="E222" s="4"/>
      <c r="F222" s="4"/>
    </row>
    <row r="223" spans="2:6" x14ac:dyDescent="0.2">
      <c r="B223" s="10"/>
      <c r="D223" s="4"/>
      <c r="E223" s="4"/>
      <c r="F223" s="4"/>
    </row>
    <row r="224" spans="2:6" x14ac:dyDescent="0.2">
      <c r="B224" s="10"/>
      <c r="D224" s="4"/>
      <c r="E224" s="4"/>
      <c r="F224" s="4"/>
    </row>
    <row r="225" spans="2:6" x14ac:dyDescent="0.2">
      <c r="B225" s="10"/>
      <c r="D225" s="4"/>
      <c r="E225" s="4"/>
      <c r="F225" s="4"/>
    </row>
    <row r="226" spans="2:6" x14ac:dyDescent="0.2">
      <c r="B226" s="10"/>
      <c r="D226" s="4"/>
      <c r="E226" s="4"/>
      <c r="F226" s="4"/>
    </row>
    <row r="227" spans="2:6" x14ac:dyDescent="0.2">
      <c r="B227" s="10"/>
      <c r="D227" s="4"/>
      <c r="E227" s="4"/>
      <c r="F227" s="4"/>
    </row>
    <row r="228" spans="2:6" x14ac:dyDescent="0.2">
      <c r="B228" s="10"/>
      <c r="D228" s="4"/>
      <c r="E228" s="4"/>
      <c r="F228" s="4"/>
    </row>
    <row r="229" spans="2:6" x14ac:dyDescent="0.2">
      <c r="B229" s="10"/>
      <c r="D229" s="4"/>
      <c r="E229" s="4"/>
      <c r="F229" s="4"/>
    </row>
    <row r="230" spans="2:6" x14ac:dyDescent="0.2">
      <c r="B230" s="10"/>
      <c r="D230" s="4"/>
      <c r="E230" s="4"/>
      <c r="F230" s="4"/>
    </row>
    <row r="231" spans="2:6" x14ac:dyDescent="0.2">
      <c r="B231" s="10"/>
      <c r="D231" s="4"/>
      <c r="E231" s="4"/>
      <c r="F231" s="4"/>
    </row>
    <row r="232" spans="2:6" x14ac:dyDescent="0.2">
      <c r="B232" s="10"/>
      <c r="D232" s="4"/>
      <c r="E232" s="4"/>
      <c r="F232" s="4"/>
    </row>
    <row r="233" spans="2:6" x14ac:dyDescent="0.2">
      <c r="B233" s="10"/>
      <c r="D233" s="4"/>
      <c r="E233" s="4"/>
      <c r="F233" s="4"/>
    </row>
    <row r="234" spans="2:6" x14ac:dyDescent="0.2">
      <c r="B234" s="10"/>
      <c r="D234" s="4"/>
      <c r="E234" s="4"/>
      <c r="F234" s="4"/>
    </row>
    <row r="235" spans="2:6" x14ac:dyDescent="0.2">
      <c r="B235" s="10"/>
      <c r="D235" s="4"/>
      <c r="E235" s="4"/>
      <c r="F235" s="4"/>
    </row>
    <row r="236" spans="2:6" x14ac:dyDescent="0.2">
      <c r="B236" s="10"/>
      <c r="D236" s="4"/>
      <c r="E236" s="4"/>
      <c r="F236" s="4"/>
    </row>
    <row r="237" spans="2:6" x14ac:dyDescent="0.2">
      <c r="B237" s="10"/>
      <c r="D237" s="4"/>
      <c r="E237" s="4"/>
      <c r="F237" s="4"/>
    </row>
    <row r="238" spans="2:6" x14ac:dyDescent="0.2">
      <c r="B238" s="10"/>
      <c r="D238" s="4"/>
      <c r="E238" s="4"/>
      <c r="F238" s="4"/>
    </row>
    <row r="239" spans="2:6" x14ac:dyDescent="0.2">
      <c r="B239" s="10"/>
      <c r="D239" s="4"/>
      <c r="E239" s="4"/>
      <c r="F239" s="4"/>
    </row>
    <row r="240" spans="2:6" x14ac:dyDescent="0.2">
      <c r="D240" s="4"/>
      <c r="E240" s="4"/>
      <c r="F240" s="4"/>
    </row>
    <row r="241" spans="4:6" x14ac:dyDescent="0.2">
      <c r="D241" s="4"/>
      <c r="E241" s="4"/>
      <c r="F241" s="4"/>
    </row>
    <row r="242" spans="4:6" x14ac:dyDescent="0.2">
      <c r="D242" s="4"/>
      <c r="E242" s="4"/>
      <c r="F242" s="4"/>
    </row>
    <row r="243" spans="4:6" x14ac:dyDescent="0.2">
      <c r="D243" s="4"/>
      <c r="E243" s="4"/>
      <c r="F243" s="4"/>
    </row>
    <row r="244" spans="4:6" x14ac:dyDescent="0.2">
      <c r="D244" s="4"/>
      <c r="E244" s="4"/>
      <c r="F244" s="4"/>
    </row>
    <row r="245" spans="4:6" x14ac:dyDescent="0.2">
      <c r="D245" s="4"/>
      <c r="E245" s="4"/>
      <c r="F245" s="4"/>
    </row>
    <row r="246" spans="4:6" x14ac:dyDescent="0.2">
      <c r="D246" s="4"/>
      <c r="E246" s="4"/>
      <c r="F246" s="4"/>
    </row>
    <row r="247" spans="4:6" x14ac:dyDescent="0.2">
      <c r="D247" s="4"/>
      <c r="E247" s="4"/>
      <c r="F247" s="4"/>
    </row>
    <row r="248" spans="4:6" x14ac:dyDescent="0.2">
      <c r="D248" s="4"/>
      <c r="E248" s="4"/>
      <c r="F248" s="4"/>
    </row>
    <row r="249" spans="4:6" x14ac:dyDescent="0.2">
      <c r="D249" s="4"/>
      <c r="E249" s="4"/>
      <c r="F249" s="4"/>
    </row>
    <row r="250" spans="4:6" x14ac:dyDescent="0.2">
      <c r="D250" s="4"/>
      <c r="E250" s="4"/>
      <c r="F250" s="4"/>
    </row>
    <row r="251" spans="4:6" x14ac:dyDescent="0.2">
      <c r="D251" s="4"/>
      <c r="E251" s="4"/>
      <c r="F251" s="4"/>
    </row>
    <row r="252" spans="4:6" x14ac:dyDescent="0.2">
      <c r="D252" s="4"/>
      <c r="E252" s="4"/>
      <c r="F252" s="4"/>
    </row>
    <row r="253" spans="4:6" x14ac:dyDescent="0.2">
      <c r="D253" s="4"/>
      <c r="E253" s="4"/>
      <c r="F253" s="4"/>
    </row>
    <row r="254" spans="4:6" x14ac:dyDescent="0.2">
      <c r="D254" s="4"/>
      <c r="E254" s="4"/>
      <c r="F254" s="4"/>
    </row>
    <row r="255" spans="4:6" x14ac:dyDescent="0.2">
      <c r="D255" s="4"/>
      <c r="E255" s="4"/>
      <c r="F255" s="4"/>
    </row>
    <row r="256" spans="4:6" x14ac:dyDescent="0.2">
      <c r="D256" s="4"/>
      <c r="E256" s="4"/>
      <c r="F256" s="4"/>
    </row>
    <row r="257" spans="4:6" x14ac:dyDescent="0.2">
      <c r="D257" s="4"/>
      <c r="E257" s="4"/>
      <c r="F257" s="4"/>
    </row>
    <row r="258" spans="4:6" x14ac:dyDescent="0.2">
      <c r="D258" s="4"/>
      <c r="E258" s="4"/>
      <c r="F258" s="4"/>
    </row>
    <row r="259" spans="4:6" x14ac:dyDescent="0.2">
      <c r="D259" s="4"/>
      <c r="E259" s="4"/>
      <c r="F259" s="4"/>
    </row>
    <row r="260" spans="4:6" x14ac:dyDescent="0.2">
      <c r="D260" s="4"/>
      <c r="E260" s="4"/>
      <c r="F260" s="4"/>
    </row>
    <row r="261" spans="4:6" x14ac:dyDescent="0.2">
      <c r="D261" s="4"/>
      <c r="E261" s="4"/>
      <c r="F261" s="4"/>
    </row>
    <row r="262" spans="4:6" x14ac:dyDescent="0.2">
      <c r="D262" s="4"/>
      <c r="E262" s="4"/>
      <c r="F262" s="4"/>
    </row>
    <row r="263" spans="4:6" x14ac:dyDescent="0.2">
      <c r="D263" s="4"/>
      <c r="E263" s="4"/>
      <c r="F263" s="4"/>
    </row>
    <row r="264" spans="4:6" x14ac:dyDescent="0.2">
      <c r="D264" s="4"/>
      <c r="E264" s="4"/>
      <c r="F264" s="4"/>
    </row>
    <row r="265" spans="4:6" x14ac:dyDescent="0.2">
      <c r="D265" s="4"/>
      <c r="E265" s="4"/>
      <c r="F265" s="4"/>
    </row>
    <row r="266" spans="4:6" x14ac:dyDescent="0.2">
      <c r="D266" s="4"/>
      <c r="E266" s="4"/>
      <c r="F266" s="4"/>
    </row>
    <row r="267" spans="4:6" x14ac:dyDescent="0.2">
      <c r="D267" s="4"/>
      <c r="E267" s="4"/>
      <c r="F267" s="4"/>
    </row>
    <row r="268" spans="4:6" x14ac:dyDescent="0.2">
      <c r="D268" s="4"/>
      <c r="E268" s="4"/>
      <c r="F268" s="4"/>
    </row>
    <row r="269" spans="4:6" x14ac:dyDescent="0.2">
      <c r="D269" s="4"/>
      <c r="E269" s="4"/>
      <c r="F269" s="4"/>
    </row>
    <row r="270" spans="4:6" x14ac:dyDescent="0.2">
      <c r="D270" s="4"/>
      <c r="E270" s="4"/>
      <c r="F270" s="4"/>
    </row>
    <row r="271" spans="4:6" x14ac:dyDescent="0.2">
      <c r="D271" s="4"/>
      <c r="E271" s="4"/>
      <c r="F271" s="4"/>
    </row>
    <row r="272" spans="4:6" x14ac:dyDescent="0.2">
      <c r="D272" s="4"/>
      <c r="E272" s="4"/>
      <c r="F272" s="4"/>
    </row>
    <row r="273" spans="4:6" x14ac:dyDescent="0.2">
      <c r="D273" s="4"/>
      <c r="E273" s="4"/>
      <c r="F273" s="4"/>
    </row>
    <row r="274" spans="4:6" x14ac:dyDescent="0.2">
      <c r="D274" s="4"/>
      <c r="E274" s="4"/>
      <c r="F274" s="4"/>
    </row>
    <row r="275" spans="4:6" x14ac:dyDescent="0.2">
      <c r="D275" s="4"/>
      <c r="E275" s="4"/>
      <c r="F275" s="4"/>
    </row>
    <row r="276" spans="4:6" x14ac:dyDescent="0.2">
      <c r="D276" s="4"/>
      <c r="E276" s="4"/>
      <c r="F276" s="4"/>
    </row>
    <row r="277" spans="4:6" x14ac:dyDescent="0.2">
      <c r="D277" s="4"/>
      <c r="E277" s="4"/>
      <c r="F277" s="4"/>
    </row>
    <row r="278" spans="4:6" x14ac:dyDescent="0.2">
      <c r="D278" s="4"/>
      <c r="E278" s="4"/>
      <c r="F278" s="4"/>
    </row>
    <row r="279" spans="4:6" x14ac:dyDescent="0.2">
      <c r="D279" s="4"/>
      <c r="E279" s="4"/>
      <c r="F279" s="4"/>
    </row>
    <row r="280" spans="4:6" x14ac:dyDescent="0.2">
      <c r="D280" s="4"/>
      <c r="E280" s="4"/>
      <c r="F280" s="4"/>
    </row>
    <row r="281" spans="4:6" x14ac:dyDescent="0.2">
      <c r="D281" s="4"/>
      <c r="E281" s="4"/>
      <c r="F281" s="4"/>
    </row>
    <row r="282" spans="4:6" x14ac:dyDescent="0.2">
      <c r="D282" s="4"/>
      <c r="E282" s="4"/>
      <c r="F282" s="4"/>
    </row>
    <row r="283" spans="4:6" x14ac:dyDescent="0.2">
      <c r="D283" s="4"/>
      <c r="E283" s="4"/>
      <c r="F283" s="4"/>
    </row>
    <row r="284" spans="4:6" x14ac:dyDescent="0.2">
      <c r="D284" s="4"/>
      <c r="E284" s="4"/>
      <c r="F284" s="4"/>
    </row>
    <row r="285" spans="4:6" x14ac:dyDescent="0.2">
      <c r="D285" s="4"/>
      <c r="E285" s="4"/>
      <c r="F285" s="4"/>
    </row>
    <row r="286" spans="4:6" x14ac:dyDescent="0.2">
      <c r="D286" s="4"/>
      <c r="E286" s="4"/>
      <c r="F286" s="4"/>
    </row>
    <row r="287" spans="4:6" x14ac:dyDescent="0.2">
      <c r="D287" s="4"/>
      <c r="E287" s="4"/>
      <c r="F287" s="4"/>
    </row>
    <row r="288" spans="4:6" x14ac:dyDescent="0.2">
      <c r="D288" s="4"/>
      <c r="E288" s="4"/>
      <c r="F288" s="4"/>
    </row>
    <row r="289" spans="4:6" x14ac:dyDescent="0.2">
      <c r="D289" s="4"/>
      <c r="E289" s="4"/>
      <c r="F289" s="4"/>
    </row>
    <row r="290" spans="4:6" x14ac:dyDescent="0.2">
      <c r="D290" s="4"/>
      <c r="E290" s="4"/>
      <c r="F290" s="4"/>
    </row>
    <row r="291" spans="4:6" x14ac:dyDescent="0.2">
      <c r="D291" s="4"/>
      <c r="E291" s="4"/>
      <c r="F291" s="4"/>
    </row>
    <row r="292" spans="4:6" x14ac:dyDescent="0.2">
      <c r="D292" s="4"/>
      <c r="E292" s="4"/>
      <c r="F292" s="4"/>
    </row>
    <row r="293" spans="4:6" x14ac:dyDescent="0.2">
      <c r="D293" s="4"/>
      <c r="E293" s="4"/>
      <c r="F293" s="4"/>
    </row>
    <row r="294" spans="4:6" x14ac:dyDescent="0.2">
      <c r="D294" s="4"/>
      <c r="E294" s="4"/>
      <c r="F294" s="4"/>
    </row>
    <row r="295" spans="4:6" x14ac:dyDescent="0.2">
      <c r="D295" s="4"/>
      <c r="E295" s="4"/>
      <c r="F295" s="4"/>
    </row>
    <row r="296" spans="4:6" x14ac:dyDescent="0.2">
      <c r="D296" s="4"/>
      <c r="E296" s="4"/>
      <c r="F296" s="4"/>
    </row>
    <row r="297" spans="4:6" x14ac:dyDescent="0.2">
      <c r="D297" s="4"/>
      <c r="E297" s="4"/>
      <c r="F297" s="4"/>
    </row>
    <row r="298" spans="4:6" x14ac:dyDescent="0.2">
      <c r="D298" s="4"/>
      <c r="E298" s="4"/>
      <c r="F298" s="4"/>
    </row>
    <row r="299" spans="4:6" x14ac:dyDescent="0.2">
      <c r="D299" s="4"/>
      <c r="E299" s="4"/>
      <c r="F299" s="4"/>
    </row>
    <row r="300" spans="4:6" x14ac:dyDescent="0.2">
      <c r="D300" s="4"/>
      <c r="E300" s="4"/>
      <c r="F300" s="4"/>
    </row>
    <row r="301" spans="4:6" x14ac:dyDescent="0.2">
      <c r="D301" s="4"/>
      <c r="E301" s="4"/>
      <c r="F301" s="4"/>
    </row>
    <row r="302" spans="4:6" x14ac:dyDescent="0.2">
      <c r="D302" s="4"/>
      <c r="E302" s="4"/>
      <c r="F302" s="4"/>
    </row>
    <row r="303" spans="4:6" x14ac:dyDescent="0.2">
      <c r="D303" s="4"/>
      <c r="E303" s="4"/>
      <c r="F303" s="4"/>
    </row>
    <row r="304" spans="4:6" x14ac:dyDescent="0.2">
      <c r="D304" s="4"/>
      <c r="E304" s="4"/>
      <c r="F304" s="4"/>
    </row>
    <row r="305" spans="4:6" x14ac:dyDescent="0.2">
      <c r="D305" s="4"/>
      <c r="E305" s="4"/>
      <c r="F305" s="4"/>
    </row>
    <row r="306" spans="4:6" x14ac:dyDescent="0.2">
      <c r="D306" s="4"/>
      <c r="E306" s="4"/>
      <c r="F306" s="4"/>
    </row>
    <row r="307" spans="4:6" x14ac:dyDescent="0.2">
      <c r="D307" s="4"/>
      <c r="E307" s="4"/>
      <c r="F307" s="4"/>
    </row>
    <row r="308" spans="4:6" x14ac:dyDescent="0.2">
      <c r="D308" s="4"/>
      <c r="E308" s="4"/>
      <c r="F308" s="4"/>
    </row>
    <row r="309" spans="4:6" x14ac:dyDescent="0.2">
      <c r="D309" s="4"/>
      <c r="E309" s="4"/>
      <c r="F309" s="4"/>
    </row>
    <row r="310" spans="4:6" x14ac:dyDescent="0.2">
      <c r="D310" s="4"/>
      <c r="E310" s="4"/>
      <c r="F310" s="4"/>
    </row>
    <row r="311" spans="4:6" x14ac:dyDescent="0.2">
      <c r="D311" s="4"/>
      <c r="E311" s="4"/>
      <c r="F311" s="4"/>
    </row>
    <row r="312" spans="4:6" x14ac:dyDescent="0.2">
      <c r="D312" s="4"/>
      <c r="E312" s="4"/>
      <c r="F312" s="4"/>
    </row>
    <row r="313" spans="4:6" x14ac:dyDescent="0.2">
      <c r="D313" s="4"/>
      <c r="E313" s="4"/>
      <c r="F313" s="4"/>
    </row>
    <row r="314" spans="4:6" x14ac:dyDescent="0.2">
      <c r="D314" s="4"/>
      <c r="E314" s="4"/>
      <c r="F314" s="4"/>
    </row>
    <row r="315" spans="4:6" x14ac:dyDescent="0.2">
      <c r="D315" s="4"/>
      <c r="E315" s="4"/>
      <c r="F315" s="4"/>
    </row>
    <row r="316" spans="4:6" x14ac:dyDescent="0.2">
      <c r="D316" s="4"/>
      <c r="E316" s="4"/>
      <c r="F316" s="4"/>
    </row>
    <row r="317" spans="4:6" x14ac:dyDescent="0.2">
      <c r="D317" s="4"/>
      <c r="E317" s="4"/>
      <c r="F317" s="4"/>
    </row>
    <row r="318" spans="4:6" x14ac:dyDescent="0.2">
      <c r="D318" s="4"/>
      <c r="E318" s="4"/>
      <c r="F318" s="4"/>
    </row>
    <row r="319" spans="4:6" x14ac:dyDescent="0.2">
      <c r="D319" s="4"/>
      <c r="E319" s="4"/>
      <c r="F319" s="4"/>
    </row>
    <row r="320" spans="4:6" x14ac:dyDescent="0.2">
      <c r="D320" s="4"/>
      <c r="E320" s="4"/>
      <c r="F320" s="4"/>
    </row>
    <row r="321" spans="4:6" x14ac:dyDescent="0.2">
      <c r="D321" s="4"/>
      <c r="E321" s="4"/>
      <c r="F321" s="4"/>
    </row>
    <row r="322" spans="4:6" x14ac:dyDescent="0.2">
      <c r="D322" s="4"/>
      <c r="E322" s="4"/>
      <c r="F322" s="4"/>
    </row>
    <row r="323" spans="4:6" x14ac:dyDescent="0.2">
      <c r="D323" s="4"/>
      <c r="E323" s="4"/>
      <c r="F323" s="4"/>
    </row>
    <row r="324" spans="4:6" x14ac:dyDescent="0.2">
      <c r="D324" s="4"/>
      <c r="E324" s="4"/>
      <c r="F324" s="4"/>
    </row>
    <row r="325" spans="4:6" x14ac:dyDescent="0.2">
      <c r="D325" s="4"/>
      <c r="E325" s="4"/>
      <c r="F325" s="4"/>
    </row>
    <row r="326" spans="4:6" x14ac:dyDescent="0.2">
      <c r="D326" s="4"/>
      <c r="E326" s="4"/>
      <c r="F326" s="4"/>
    </row>
    <row r="327" spans="4:6" x14ac:dyDescent="0.2">
      <c r="D327" s="4"/>
      <c r="E327" s="4"/>
      <c r="F327" s="4"/>
    </row>
    <row r="328" spans="4:6" x14ac:dyDescent="0.2">
      <c r="D328" s="4"/>
      <c r="E328" s="4"/>
      <c r="F328" s="4"/>
    </row>
    <row r="329" spans="4:6" x14ac:dyDescent="0.2">
      <c r="D329" s="4"/>
      <c r="E329" s="4"/>
      <c r="F329" s="4"/>
    </row>
    <row r="330" spans="4:6" x14ac:dyDescent="0.2">
      <c r="D330" s="4"/>
      <c r="E330" s="4"/>
      <c r="F330" s="4"/>
    </row>
    <row r="331" spans="4:6" x14ac:dyDescent="0.2">
      <c r="D331" s="4"/>
      <c r="E331" s="4"/>
      <c r="F331" s="4"/>
    </row>
    <row r="332" spans="4:6" x14ac:dyDescent="0.2">
      <c r="D332" s="4"/>
      <c r="E332" s="4"/>
      <c r="F332" s="4"/>
    </row>
    <row r="333" spans="4:6" x14ac:dyDescent="0.2">
      <c r="D333" s="4"/>
      <c r="E333" s="4"/>
      <c r="F333" s="4"/>
    </row>
    <row r="334" spans="4:6" x14ac:dyDescent="0.2">
      <c r="D334" s="4"/>
      <c r="E334" s="4"/>
      <c r="F334" s="4"/>
    </row>
    <row r="335" spans="4:6" x14ac:dyDescent="0.2">
      <c r="D335" s="4"/>
      <c r="E335" s="4"/>
      <c r="F335" s="4"/>
    </row>
    <row r="336" spans="4:6" x14ac:dyDescent="0.2">
      <c r="D336" s="4"/>
      <c r="E336" s="4"/>
      <c r="F336" s="4"/>
    </row>
    <row r="337" spans="4:6" x14ac:dyDescent="0.2">
      <c r="D337" s="4"/>
      <c r="E337" s="4"/>
      <c r="F337" s="4"/>
    </row>
    <row r="338" spans="4:6" x14ac:dyDescent="0.2">
      <c r="D338" s="4"/>
      <c r="E338" s="4"/>
      <c r="F338" s="4"/>
    </row>
    <row r="339" spans="4:6" x14ac:dyDescent="0.2">
      <c r="D339" s="4"/>
      <c r="E339" s="4"/>
      <c r="F339" s="4"/>
    </row>
    <row r="340" spans="4:6" x14ac:dyDescent="0.2">
      <c r="D340" s="4"/>
      <c r="E340" s="4"/>
      <c r="F340" s="4"/>
    </row>
    <row r="341" spans="4:6" x14ac:dyDescent="0.2">
      <c r="D341" s="4"/>
      <c r="E341" s="4"/>
      <c r="F341" s="4"/>
    </row>
    <row r="342" spans="4:6" x14ac:dyDescent="0.2">
      <c r="D342" s="4"/>
      <c r="E342" s="4"/>
      <c r="F342" s="4"/>
    </row>
    <row r="343" spans="4:6" x14ac:dyDescent="0.2">
      <c r="D343" s="4"/>
      <c r="E343" s="4"/>
      <c r="F343" s="4"/>
    </row>
    <row r="344" spans="4:6" x14ac:dyDescent="0.2">
      <c r="D344" s="4"/>
      <c r="E344" s="4"/>
      <c r="F344" s="4"/>
    </row>
    <row r="345" spans="4:6" x14ac:dyDescent="0.2">
      <c r="D345" s="4"/>
      <c r="E345" s="4"/>
      <c r="F345" s="4"/>
    </row>
    <row r="346" spans="4:6" x14ac:dyDescent="0.2">
      <c r="D346" s="4"/>
      <c r="E346" s="4"/>
      <c r="F346" s="4"/>
    </row>
    <row r="347" spans="4:6" x14ac:dyDescent="0.2">
      <c r="D347" s="4"/>
      <c r="E347" s="4"/>
      <c r="F347" s="4"/>
    </row>
    <row r="348" spans="4:6" x14ac:dyDescent="0.2">
      <c r="D348" s="4"/>
      <c r="E348" s="4"/>
      <c r="F348" s="4"/>
    </row>
    <row r="349" spans="4:6" x14ac:dyDescent="0.2">
      <c r="D349" s="4"/>
      <c r="E349" s="4"/>
      <c r="F349" s="4"/>
    </row>
    <row r="350" spans="4:6" x14ac:dyDescent="0.2">
      <c r="D350" s="4"/>
      <c r="E350" s="4"/>
      <c r="F350" s="4"/>
    </row>
    <row r="351" spans="4:6" x14ac:dyDescent="0.2">
      <c r="D351" s="4"/>
      <c r="E351" s="4"/>
      <c r="F351" s="4"/>
    </row>
    <row r="352" spans="4:6" x14ac:dyDescent="0.2">
      <c r="D352" s="4"/>
      <c r="E352" s="4"/>
      <c r="F352" s="4"/>
    </row>
    <row r="353" spans="4:6" x14ac:dyDescent="0.2">
      <c r="D353" s="4"/>
      <c r="E353" s="4"/>
      <c r="F353" s="4"/>
    </row>
    <row r="354" spans="4:6" x14ac:dyDescent="0.2">
      <c r="D354" s="4"/>
      <c r="E354" s="4"/>
      <c r="F354" s="4"/>
    </row>
    <row r="355" spans="4:6" x14ac:dyDescent="0.2">
      <c r="D355" s="4"/>
      <c r="E355" s="4"/>
      <c r="F355" s="4"/>
    </row>
    <row r="356" spans="4:6" x14ac:dyDescent="0.2">
      <c r="D356" s="4"/>
      <c r="E356" s="4"/>
      <c r="F356" s="4"/>
    </row>
    <row r="357" spans="4:6" x14ac:dyDescent="0.2">
      <c r="D357" s="4"/>
      <c r="E357" s="4"/>
      <c r="F357" s="4"/>
    </row>
    <row r="358" spans="4:6" x14ac:dyDescent="0.2">
      <c r="D358" s="4"/>
      <c r="E358" s="4"/>
      <c r="F358" s="4"/>
    </row>
    <row r="359" spans="4:6" x14ac:dyDescent="0.2">
      <c r="D359" s="4"/>
      <c r="E359" s="4"/>
      <c r="F359" s="4"/>
    </row>
    <row r="360" spans="4:6" x14ac:dyDescent="0.2">
      <c r="D360" s="4"/>
      <c r="E360" s="4"/>
      <c r="F360" s="4"/>
    </row>
    <row r="361" spans="4:6" x14ac:dyDescent="0.2">
      <c r="D361" s="4"/>
      <c r="E361" s="4"/>
      <c r="F361" s="4"/>
    </row>
    <row r="362" spans="4:6" x14ac:dyDescent="0.2">
      <c r="D362" s="4"/>
      <c r="E362" s="4"/>
      <c r="F362" s="4"/>
    </row>
    <row r="363" spans="4:6" x14ac:dyDescent="0.2">
      <c r="D363" s="4"/>
      <c r="E363" s="4"/>
      <c r="F363" s="4"/>
    </row>
    <row r="364" spans="4:6" x14ac:dyDescent="0.2">
      <c r="D364" s="4"/>
      <c r="E364" s="4"/>
      <c r="F364" s="4"/>
    </row>
    <row r="365" spans="4:6" x14ac:dyDescent="0.2">
      <c r="D365" s="4"/>
      <c r="E365" s="4"/>
      <c r="F365" s="4"/>
    </row>
    <row r="366" spans="4:6" x14ac:dyDescent="0.2">
      <c r="D366" s="4"/>
      <c r="E366" s="4"/>
      <c r="F366" s="4"/>
    </row>
    <row r="367" spans="4:6" x14ac:dyDescent="0.2">
      <c r="D367" s="4"/>
      <c r="E367" s="4"/>
      <c r="F367" s="4"/>
    </row>
    <row r="368" spans="4:6" x14ac:dyDescent="0.2">
      <c r="D368" s="4"/>
      <c r="E368" s="4"/>
      <c r="F368" s="4"/>
    </row>
    <row r="369" spans="4:6" x14ac:dyDescent="0.2">
      <c r="D369" s="4"/>
      <c r="E369" s="4"/>
      <c r="F369" s="4"/>
    </row>
    <row r="370" spans="4:6" x14ac:dyDescent="0.2">
      <c r="D370" s="4"/>
      <c r="E370" s="4"/>
      <c r="F370" s="4"/>
    </row>
    <row r="371" spans="4:6" x14ac:dyDescent="0.2">
      <c r="D371" s="4"/>
      <c r="E371" s="4"/>
      <c r="F371" s="4"/>
    </row>
    <row r="372" spans="4:6" x14ac:dyDescent="0.2">
      <c r="D372" s="4"/>
      <c r="E372" s="4"/>
      <c r="F372" s="4"/>
    </row>
    <row r="373" spans="4:6" x14ac:dyDescent="0.2">
      <c r="D373" s="4"/>
      <c r="E373" s="4"/>
      <c r="F373" s="4"/>
    </row>
    <row r="374" spans="4:6" x14ac:dyDescent="0.2">
      <c r="D374" s="4"/>
      <c r="E374" s="4"/>
      <c r="F374" s="4"/>
    </row>
    <row r="375" spans="4:6" x14ac:dyDescent="0.2">
      <c r="D375" s="4"/>
      <c r="E375" s="4"/>
      <c r="F375" s="4"/>
    </row>
    <row r="376" spans="4:6" x14ac:dyDescent="0.2">
      <c r="D376" s="4"/>
      <c r="E376" s="4"/>
      <c r="F376" s="4"/>
    </row>
    <row r="377" spans="4:6" x14ac:dyDescent="0.2">
      <c r="D377" s="4"/>
      <c r="E377" s="4"/>
      <c r="F377" s="4"/>
    </row>
    <row r="378" spans="4:6" x14ac:dyDescent="0.2">
      <c r="D378" s="4"/>
      <c r="E378" s="4"/>
      <c r="F378" s="4"/>
    </row>
    <row r="379" spans="4:6" x14ac:dyDescent="0.2">
      <c r="D379" s="4"/>
      <c r="E379" s="4"/>
      <c r="F379" s="4"/>
    </row>
    <row r="380" spans="4:6" x14ac:dyDescent="0.2">
      <c r="D380" s="4"/>
      <c r="E380" s="4"/>
      <c r="F380" s="4"/>
    </row>
    <row r="381" spans="4:6" x14ac:dyDescent="0.2">
      <c r="D381" s="4"/>
      <c r="E381" s="4"/>
      <c r="F381" s="4"/>
    </row>
    <row r="382" spans="4:6" x14ac:dyDescent="0.2">
      <c r="D382" s="4"/>
      <c r="E382" s="4"/>
      <c r="F382" s="4"/>
    </row>
    <row r="383" spans="4:6" x14ac:dyDescent="0.2">
      <c r="D383" s="4"/>
      <c r="E383" s="4"/>
      <c r="F383" s="4"/>
    </row>
    <row r="384" spans="4:6" x14ac:dyDescent="0.2">
      <c r="D384" s="4"/>
      <c r="E384" s="4"/>
      <c r="F384" s="4"/>
    </row>
    <row r="385" spans="4:6" x14ac:dyDescent="0.2">
      <c r="D385" s="4"/>
      <c r="E385" s="4"/>
      <c r="F385" s="4"/>
    </row>
    <row r="386" spans="4:6" x14ac:dyDescent="0.2">
      <c r="D386" s="4"/>
      <c r="E386" s="4"/>
      <c r="F386" s="4"/>
    </row>
    <row r="387" spans="4:6" x14ac:dyDescent="0.2">
      <c r="D387" s="4"/>
      <c r="E387" s="4"/>
      <c r="F387" s="4"/>
    </row>
    <row r="388" spans="4:6" x14ac:dyDescent="0.2">
      <c r="D388" s="4"/>
      <c r="E388" s="4"/>
      <c r="F388" s="4"/>
    </row>
    <row r="389" spans="4:6" x14ac:dyDescent="0.2">
      <c r="D389" s="4"/>
      <c r="E389" s="4"/>
      <c r="F389" s="4"/>
    </row>
    <row r="390" spans="4:6" x14ac:dyDescent="0.2">
      <c r="D390" s="4"/>
      <c r="E390" s="4"/>
      <c r="F390" s="4"/>
    </row>
    <row r="391" spans="4:6" x14ac:dyDescent="0.2">
      <c r="D391" s="4"/>
      <c r="E391" s="4"/>
      <c r="F391" s="4"/>
    </row>
    <row r="392" spans="4:6" x14ac:dyDescent="0.2">
      <c r="D392" s="4"/>
      <c r="E392" s="4"/>
      <c r="F392" s="4"/>
    </row>
    <row r="393" spans="4:6" x14ac:dyDescent="0.2">
      <c r="D393" s="4"/>
      <c r="E393" s="4"/>
      <c r="F393" s="4"/>
    </row>
    <row r="394" spans="4:6" x14ac:dyDescent="0.2">
      <c r="D394" s="4"/>
      <c r="E394" s="4"/>
      <c r="F394" s="4"/>
    </row>
    <row r="395" spans="4:6" x14ac:dyDescent="0.2">
      <c r="D395" s="4"/>
      <c r="E395" s="4"/>
      <c r="F395" s="4"/>
    </row>
    <row r="396" spans="4:6" x14ac:dyDescent="0.2">
      <c r="D396" s="4"/>
      <c r="E396" s="4"/>
      <c r="F396" s="4"/>
    </row>
    <row r="397" spans="4:6" x14ac:dyDescent="0.2">
      <c r="D397" s="4"/>
      <c r="E397" s="4"/>
      <c r="F397" s="4"/>
    </row>
    <row r="398" spans="4:6" x14ac:dyDescent="0.2">
      <c r="D398" s="4"/>
      <c r="E398" s="4"/>
      <c r="F398" s="4"/>
    </row>
    <row r="399" spans="4:6" x14ac:dyDescent="0.2">
      <c r="D399" s="4"/>
      <c r="E399" s="4"/>
      <c r="F399" s="4"/>
    </row>
    <row r="400" spans="4:6" x14ac:dyDescent="0.2">
      <c r="D400" s="4"/>
      <c r="E400" s="4"/>
      <c r="F400" s="4"/>
    </row>
    <row r="401" spans="4:6" x14ac:dyDescent="0.2">
      <c r="D401" s="4"/>
      <c r="E401" s="4"/>
      <c r="F401" s="4"/>
    </row>
    <row r="402" spans="4:6" x14ac:dyDescent="0.2">
      <c r="D402" s="4"/>
      <c r="E402" s="4"/>
      <c r="F402" s="4"/>
    </row>
    <row r="403" spans="4:6" x14ac:dyDescent="0.2">
      <c r="D403" s="4"/>
      <c r="E403" s="4"/>
      <c r="F403" s="4"/>
    </row>
    <row r="404" spans="4:6" x14ac:dyDescent="0.2">
      <c r="D404" s="4"/>
      <c r="E404" s="4"/>
      <c r="F404" s="4"/>
    </row>
    <row r="405" spans="4:6" x14ac:dyDescent="0.2">
      <c r="D405" s="4"/>
      <c r="E405" s="4"/>
      <c r="F405" s="4"/>
    </row>
    <row r="406" spans="4:6" x14ac:dyDescent="0.2">
      <c r="D406" s="4"/>
      <c r="E406" s="4"/>
      <c r="F406" s="4"/>
    </row>
    <row r="407" spans="4:6" x14ac:dyDescent="0.2">
      <c r="D407" s="4"/>
      <c r="E407" s="4"/>
      <c r="F407" s="4"/>
    </row>
    <row r="408" spans="4:6" x14ac:dyDescent="0.2">
      <c r="D408" s="4"/>
      <c r="E408" s="4"/>
      <c r="F408" s="4"/>
    </row>
    <row r="409" spans="4:6" x14ac:dyDescent="0.2">
      <c r="D409" s="4"/>
      <c r="E409" s="4"/>
      <c r="F409" s="4"/>
    </row>
    <row r="410" spans="4:6" x14ac:dyDescent="0.2">
      <c r="D410" s="4"/>
      <c r="E410" s="4"/>
      <c r="F410" s="4"/>
    </row>
    <row r="411" spans="4:6" x14ac:dyDescent="0.2">
      <c r="D411" s="4"/>
      <c r="E411" s="4"/>
      <c r="F411" s="4"/>
    </row>
    <row r="412" spans="4:6" x14ac:dyDescent="0.2">
      <c r="D412" s="4"/>
      <c r="E412" s="4"/>
      <c r="F412" s="4"/>
    </row>
    <row r="413" spans="4:6" x14ac:dyDescent="0.2">
      <c r="D413" s="4"/>
      <c r="E413" s="4"/>
      <c r="F413" s="4"/>
    </row>
    <row r="414" spans="4:6" x14ac:dyDescent="0.2">
      <c r="D414" s="4"/>
      <c r="E414" s="4"/>
      <c r="F414" s="4"/>
    </row>
    <row r="415" spans="4:6" x14ac:dyDescent="0.2">
      <c r="D415" s="4"/>
      <c r="E415" s="4"/>
      <c r="F415" s="4"/>
    </row>
    <row r="416" spans="4:6" x14ac:dyDescent="0.2">
      <c r="D416" s="4"/>
      <c r="E416" s="4"/>
      <c r="F416" s="4"/>
    </row>
    <row r="417" spans="4:6" x14ac:dyDescent="0.2">
      <c r="D417" s="4"/>
      <c r="E417" s="4"/>
      <c r="F417" s="4"/>
    </row>
    <row r="418" spans="4:6" x14ac:dyDescent="0.2">
      <c r="D418" s="4"/>
      <c r="E418" s="4"/>
      <c r="F418" s="4"/>
    </row>
    <row r="419" spans="4:6" x14ac:dyDescent="0.2">
      <c r="D419" s="4"/>
      <c r="E419" s="4"/>
      <c r="F419" s="4"/>
    </row>
    <row r="420" spans="4:6" x14ac:dyDescent="0.2">
      <c r="D420" s="4"/>
      <c r="E420" s="4"/>
      <c r="F420" s="4"/>
    </row>
    <row r="421" spans="4:6" x14ac:dyDescent="0.2">
      <c r="D421" s="4"/>
      <c r="E421" s="4"/>
      <c r="F421" s="4"/>
    </row>
    <row r="422" spans="4:6" x14ac:dyDescent="0.2">
      <c r="D422" s="4"/>
      <c r="E422" s="4"/>
      <c r="F422" s="4"/>
    </row>
    <row r="423" spans="4:6" x14ac:dyDescent="0.2">
      <c r="D423" s="4"/>
      <c r="E423" s="4"/>
      <c r="F423" s="4"/>
    </row>
    <row r="424" spans="4:6" x14ac:dyDescent="0.2">
      <c r="D424" s="4"/>
      <c r="E424" s="4"/>
      <c r="F424" s="4"/>
    </row>
    <row r="425" spans="4:6" x14ac:dyDescent="0.2">
      <c r="D425" s="4"/>
      <c r="E425" s="4"/>
      <c r="F425" s="4"/>
    </row>
    <row r="426" spans="4:6" x14ac:dyDescent="0.2">
      <c r="D426" s="4"/>
      <c r="E426" s="4"/>
      <c r="F426" s="4"/>
    </row>
    <row r="427" spans="4:6" x14ac:dyDescent="0.2">
      <c r="D427" s="4"/>
      <c r="E427" s="4"/>
      <c r="F427" s="4"/>
    </row>
    <row r="428" spans="4:6" x14ac:dyDescent="0.2">
      <c r="D428" s="4"/>
      <c r="E428" s="4"/>
      <c r="F428" s="4"/>
    </row>
    <row r="429" spans="4:6" x14ac:dyDescent="0.2">
      <c r="D429" s="4"/>
      <c r="E429" s="4"/>
      <c r="F429" s="4"/>
    </row>
    <row r="430" spans="4:6" x14ac:dyDescent="0.2">
      <c r="D430" s="4"/>
      <c r="E430" s="4"/>
      <c r="F430" s="4"/>
    </row>
    <row r="431" spans="4:6" x14ac:dyDescent="0.2">
      <c r="D431" s="4"/>
      <c r="E431" s="4"/>
      <c r="F431" s="4"/>
    </row>
    <row r="432" spans="4:6" x14ac:dyDescent="0.2">
      <c r="D432" s="4"/>
      <c r="E432" s="4"/>
      <c r="F432" s="4"/>
    </row>
    <row r="433" spans="4:6" x14ac:dyDescent="0.2">
      <c r="D433" s="4"/>
      <c r="E433" s="4"/>
      <c r="F433" s="4"/>
    </row>
    <row r="434" spans="4:6" x14ac:dyDescent="0.2">
      <c r="D434" s="4"/>
      <c r="E434" s="4"/>
      <c r="F434" s="4"/>
    </row>
    <row r="435" spans="4:6" x14ac:dyDescent="0.2">
      <c r="D435" s="4"/>
      <c r="E435" s="4"/>
      <c r="F435" s="4"/>
    </row>
    <row r="436" spans="4:6" x14ac:dyDescent="0.2">
      <c r="D436" s="4"/>
      <c r="E436" s="4"/>
      <c r="F436" s="4"/>
    </row>
    <row r="437" spans="4:6" x14ac:dyDescent="0.2">
      <c r="D437" s="4"/>
      <c r="E437" s="4"/>
      <c r="F437" s="4"/>
    </row>
    <row r="438" spans="4:6" x14ac:dyDescent="0.2">
      <c r="D438" s="4"/>
      <c r="E438" s="4"/>
      <c r="F438" s="4"/>
    </row>
    <row r="439" spans="4:6" x14ac:dyDescent="0.2">
      <c r="D439" s="4"/>
      <c r="E439" s="4"/>
      <c r="F439" s="4"/>
    </row>
    <row r="440" spans="4:6" x14ac:dyDescent="0.2">
      <c r="D440" s="4"/>
      <c r="E440" s="4"/>
      <c r="F440" s="4"/>
    </row>
    <row r="441" spans="4:6" x14ac:dyDescent="0.2">
      <c r="D441" s="4"/>
      <c r="E441" s="4"/>
      <c r="F441" s="4"/>
    </row>
    <row r="442" spans="4:6" x14ac:dyDescent="0.2">
      <c r="D442" s="4"/>
      <c r="E442" s="4"/>
      <c r="F442" s="4"/>
    </row>
    <row r="443" spans="4:6" x14ac:dyDescent="0.2">
      <c r="D443" s="4"/>
      <c r="E443" s="4"/>
      <c r="F443" s="4"/>
    </row>
    <row r="444" spans="4:6" x14ac:dyDescent="0.2">
      <c r="D444" s="4"/>
      <c r="E444" s="4"/>
      <c r="F444" s="4"/>
    </row>
    <row r="445" spans="4:6" x14ac:dyDescent="0.2">
      <c r="D445" s="4"/>
      <c r="E445" s="4"/>
      <c r="F445" s="4"/>
    </row>
  </sheetData>
  <mergeCells count="113">
    <mergeCell ref="L24:L25"/>
    <mergeCell ref="M24:M25"/>
    <mergeCell ref="N24:N25"/>
    <mergeCell ref="O24:O25"/>
    <mergeCell ref="P24:P25"/>
    <mergeCell ref="R20:R21"/>
    <mergeCell ref="R24:R25"/>
    <mergeCell ref="R35:R36"/>
    <mergeCell ref="A75:A90"/>
    <mergeCell ref="B64:B69"/>
    <mergeCell ref="B70:B72"/>
    <mergeCell ref="B73:B74"/>
    <mergeCell ref="B35:B63"/>
    <mergeCell ref="A64:A74"/>
    <mergeCell ref="B75:B77"/>
    <mergeCell ref="B78:B80"/>
    <mergeCell ref="B81:B82"/>
    <mergeCell ref="B83:B90"/>
    <mergeCell ref="G1:J2"/>
    <mergeCell ref="A4:A62"/>
    <mergeCell ref="B4:B15"/>
    <mergeCell ref="B16:B19"/>
    <mergeCell ref="D20:D21"/>
    <mergeCell ref="E20:E21"/>
    <mergeCell ref="F20:F21"/>
    <mergeCell ref="G20:G21"/>
    <mergeCell ref="H20:H21"/>
    <mergeCell ref="I20:I21"/>
    <mergeCell ref="J20:J21"/>
    <mergeCell ref="E5:E6"/>
    <mergeCell ref="F5:F6"/>
    <mergeCell ref="G35:G36"/>
    <mergeCell ref="H35:H36"/>
    <mergeCell ref="I35:I36"/>
    <mergeCell ref="J35:J36"/>
    <mergeCell ref="G24:G25"/>
    <mergeCell ref="H24:H25"/>
    <mergeCell ref="I24:I25"/>
    <mergeCell ref="J24:J25"/>
    <mergeCell ref="G58:G59"/>
    <mergeCell ref="B20:B34"/>
    <mergeCell ref="S5:S6"/>
    <mergeCell ref="G11:G12"/>
    <mergeCell ref="H11:H12"/>
    <mergeCell ref="I11:I12"/>
    <mergeCell ref="J11:J12"/>
    <mergeCell ref="K11:K12"/>
    <mergeCell ref="L11:L12"/>
    <mergeCell ref="M11:M12"/>
    <mergeCell ref="N11:N12"/>
    <mergeCell ref="O11:O12"/>
    <mergeCell ref="P11:P12"/>
    <mergeCell ref="Q11:Q12"/>
    <mergeCell ref="S11:S12"/>
    <mergeCell ref="L5:L6"/>
    <mergeCell ref="M5:M6"/>
    <mergeCell ref="N5:N6"/>
    <mergeCell ref="O5:O6"/>
    <mergeCell ref="P5:P6"/>
    <mergeCell ref="G5:G6"/>
    <mergeCell ref="H5:H6"/>
    <mergeCell ref="I5:I6"/>
    <mergeCell ref="J5:J6"/>
    <mergeCell ref="K5:K6"/>
    <mergeCell ref="Q5:Q6"/>
    <mergeCell ref="R5:R6"/>
    <mergeCell ref="R11:R12"/>
    <mergeCell ref="J58:J59"/>
    <mergeCell ref="K58:K59"/>
    <mergeCell ref="L58:L59"/>
    <mergeCell ref="M58:M59"/>
    <mergeCell ref="N58:N59"/>
    <mergeCell ref="O58:O59"/>
    <mergeCell ref="P58:P59"/>
    <mergeCell ref="Q58:Q59"/>
    <mergeCell ref="R58:R59"/>
    <mergeCell ref="Q46:Q47"/>
    <mergeCell ref="K24:K25"/>
    <mergeCell ref="Q24:Q25"/>
    <mergeCell ref="K35:K36"/>
    <mergeCell ref="L35:L36"/>
    <mergeCell ref="M35:M36"/>
    <mergeCell ref="N35:N36"/>
    <mergeCell ref="O35:O36"/>
    <mergeCell ref="P35:P36"/>
    <mergeCell ref="P20:P21"/>
    <mergeCell ref="Q20:Q21"/>
    <mergeCell ref="L46:L47"/>
    <mergeCell ref="R46:R47"/>
    <mergeCell ref="W20:W21"/>
    <mergeCell ref="S58:S59"/>
    <mergeCell ref="M46:M47"/>
    <mergeCell ref="N46:N47"/>
    <mergeCell ref="O46:O47"/>
    <mergeCell ref="P46:P47"/>
    <mergeCell ref="G46:G47"/>
    <mergeCell ref="H46:H47"/>
    <mergeCell ref="I46:I47"/>
    <mergeCell ref="J46:J47"/>
    <mergeCell ref="K46:K47"/>
    <mergeCell ref="H58:H59"/>
    <mergeCell ref="I58:I59"/>
    <mergeCell ref="S46:S47"/>
    <mergeCell ref="S20:S21"/>
    <mergeCell ref="K20:K21"/>
    <mergeCell ref="L20:L21"/>
    <mergeCell ref="M20:M21"/>
    <mergeCell ref="N20:N21"/>
    <mergeCell ref="O20:O21"/>
    <mergeCell ref="S24:S25"/>
    <mergeCell ref="S26:S28"/>
    <mergeCell ref="Q35:Q36"/>
    <mergeCell ref="S35:S36"/>
  </mergeCells>
  <conditionalFormatting sqref="G14:J14 G13 G61:J62 G20 I20:J20 G16:J18 G64:J68 G70:J71 G73:J73 G75:J89 G4:J5 G7:J11 G26:J33 G22:J24 G35:J35 G48:J54 G37:J46 G58:J58">
    <cfRule type="containsText" dxfId="1726" priority="324" operator="containsText" text="Avanza según planificación">
      <formula>NOT(ISERROR(SEARCH("Avanza según planificación",G4)))</formula>
    </cfRule>
    <cfRule type="containsText" dxfId="1725" priority="325" operator="containsText" text="Retrasada">
      <formula>NOT(ISERROR(SEARCH("Retrasada",G4)))</formula>
    </cfRule>
    <cfRule type="containsText" dxfId="1724" priority="326" operator="containsText" text="Finalizada">
      <formula>NOT(ISERROR(SEARCH("Finalizada",G4)))</formula>
    </cfRule>
  </conditionalFormatting>
  <conditionalFormatting sqref="G14:J14 G13 G61:J62 G20 I20:J20 G16:J18 G64:J68 G70:J71 G73:J73 G75:J89 G4:J5 G7:J11 G26:J33 G22:J24 G35:J35 G48:J54 G37:J46 G58:J58">
    <cfRule type="containsText" dxfId="1723" priority="327" operator="containsText" text="Desestimada">
      <formula>NOT(ISERROR(SEARCH("Desestimada",G4)))</formula>
    </cfRule>
  </conditionalFormatting>
  <conditionalFormatting sqref="P20:Q20 Q35 P64:Q65 P70:Q70 P73:Q73 P75:Q75">
    <cfRule type="containsText" dxfId="1722" priority="316" operator="containsText" text="Avanza según planificación">
      <formula>NOT(ISERROR(SEARCH("Avanza según planificación",P20)))</formula>
    </cfRule>
    <cfRule type="containsText" dxfId="1721" priority="317" operator="containsText" text="Retrasada">
      <formula>NOT(ISERROR(SEARCH("Retrasada",P20)))</formula>
    </cfRule>
    <cfRule type="containsText" dxfId="1720" priority="318" operator="containsText" text="Finalizada">
      <formula>NOT(ISERROR(SEARCH("Finalizada",P20)))</formula>
    </cfRule>
    <cfRule type="containsText" dxfId="1719" priority="319" operator="containsText" text="Desestimada">
      <formula>NOT(ISERROR(SEARCH("Desestimada",P20)))</formula>
    </cfRule>
  </conditionalFormatting>
  <conditionalFormatting sqref="Q20 Q35 Q64:Q65 Q70 Q73 Q75">
    <cfRule type="cellIs" dxfId="1718" priority="311" operator="equal">
      <formula>"No Valorable"</formula>
    </cfRule>
  </conditionalFormatting>
  <conditionalFormatting sqref="H13:J13">
    <cfRule type="containsText" dxfId="1717" priority="307" operator="containsText" text="Avanza según planificación">
      <formula>NOT(ISERROR(SEARCH("Avanza según planificación",H13)))</formula>
    </cfRule>
    <cfRule type="containsText" dxfId="1716" priority="308" operator="containsText" text="Retrasada">
      <formula>NOT(ISERROR(SEARCH("Retrasada",H13)))</formula>
    </cfRule>
    <cfRule type="containsText" dxfId="1715" priority="309" operator="containsText" text="Finalizada">
      <formula>NOT(ISERROR(SEARCH("Finalizada",H13)))</formula>
    </cfRule>
  </conditionalFormatting>
  <conditionalFormatting sqref="H13:J13">
    <cfRule type="containsText" dxfId="1714" priority="310" operator="containsText" text="Desestimada">
      <formula>NOT(ISERROR(SEARCH("Desestimada",H13)))</formula>
    </cfRule>
  </conditionalFormatting>
  <conditionalFormatting sqref="G60:J60">
    <cfRule type="containsText" dxfId="1713" priority="298" operator="containsText" text="Avanza según planificación">
      <formula>NOT(ISERROR(SEARCH("Avanza según planificación",G60)))</formula>
    </cfRule>
    <cfRule type="containsText" dxfId="1712" priority="299" operator="containsText" text="Retrasada">
      <formula>NOT(ISERROR(SEARCH("Retrasada",G60)))</formula>
    </cfRule>
    <cfRule type="containsText" dxfId="1711" priority="300" operator="containsText" text="Finalizada">
      <formula>NOT(ISERROR(SEARCH("Finalizada",G60)))</formula>
    </cfRule>
  </conditionalFormatting>
  <conditionalFormatting sqref="G60:J60">
    <cfRule type="containsText" dxfId="1710" priority="301" operator="containsText" text="Desestimada">
      <formula>NOT(ISERROR(SEARCH("Desestimada",G60)))</formula>
    </cfRule>
  </conditionalFormatting>
  <conditionalFormatting sqref="P4:P5 P13:Q14 P7:Q11 P35 P48:Q54 P37:Q46 P60:Q62 Q55:Q58 P58">
    <cfRule type="containsText" dxfId="1709" priority="289" operator="containsText" text="Finalizada">
      <formula>NOT(ISERROR(SEARCH("Finalizada",P4)))</formula>
    </cfRule>
    <cfRule type="containsText" dxfId="1708" priority="290" operator="containsText" text="Avanza según planificación">
      <formula>NOT(ISERROR(SEARCH("Avanza según planificación",P4)))</formula>
    </cfRule>
    <cfRule type="containsText" dxfId="1707" priority="291" operator="containsText" text="Retrasada">
      <formula>NOT(ISERROR(SEARCH("Retrasada",P4)))</formula>
    </cfRule>
    <cfRule type="containsText" dxfId="1706" priority="292" operator="containsText" text="Desestimada">
      <formula>NOT(ISERROR(SEARCH("Desestimada",P4)))</formula>
    </cfRule>
  </conditionalFormatting>
  <conditionalFormatting sqref="K4:O4 L5 L58">
    <cfRule type="cellIs" dxfId="1705" priority="286" operator="equal">
      <formula>0</formula>
    </cfRule>
    <cfRule type="cellIs" dxfId="1704" priority="287" operator="equal">
      <formula>"X"</formula>
    </cfRule>
  </conditionalFormatting>
  <conditionalFormatting sqref="Q4">
    <cfRule type="containsText" dxfId="1703" priority="282" operator="containsText" text="Finalizada">
      <formula>NOT(ISERROR(SEARCH("Finalizada",Q4)))</formula>
    </cfRule>
    <cfRule type="containsText" dxfId="1702" priority="283" operator="containsText" text="Avanza según planificación">
      <formula>NOT(ISERROR(SEARCH("Avanza según planificación",Q4)))</formula>
    </cfRule>
    <cfRule type="containsText" dxfId="1701" priority="284" operator="containsText" text="Retrasada">
      <formula>NOT(ISERROR(SEARCH("Retrasada",Q4)))</formula>
    </cfRule>
    <cfRule type="containsText" dxfId="1700" priority="285" operator="containsText" text="Desestimada">
      <formula>NOT(ISERROR(SEARCH("Desestimada",Q4)))</formula>
    </cfRule>
  </conditionalFormatting>
  <conditionalFormatting sqref="Q4">
    <cfRule type="cellIs" dxfId="1699" priority="281" operator="equal">
      <formula>"No valorable"</formula>
    </cfRule>
  </conditionalFormatting>
  <conditionalFormatting sqref="P16">
    <cfRule type="containsText" dxfId="1698" priority="277" operator="containsText" text="Finalizada">
      <formula>NOT(ISERROR(SEARCH("Finalizada",P16)))</formula>
    </cfRule>
    <cfRule type="containsText" dxfId="1697" priority="278" operator="containsText" text="Avanza según planificación">
      <formula>NOT(ISERROR(SEARCH("Avanza según planificación",P16)))</formula>
    </cfRule>
    <cfRule type="containsText" dxfId="1696" priority="279" operator="containsText" text="Retrasada">
      <formula>NOT(ISERROR(SEARCH("Retrasada",P16)))</formula>
    </cfRule>
    <cfRule type="containsText" dxfId="1695" priority="280" operator="containsText" text="Desestimada">
      <formula>NOT(ISERROR(SEARCH("Desestimada",P16)))</formula>
    </cfRule>
  </conditionalFormatting>
  <conditionalFormatting sqref="K16:O16">
    <cfRule type="cellIs" dxfId="1694" priority="274" operator="equal">
      <formula>0</formula>
    </cfRule>
    <cfRule type="cellIs" dxfId="1693" priority="275" operator="equal">
      <formula>"X"</formula>
    </cfRule>
  </conditionalFormatting>
  <conditionalFormatting sqref="Q16">
    <cfRule type="containsText" dxfId="1692" priority="270" operator="containsText" text="Finalizada">
      <formula>NOT(ISERROR(SEARCH("Finalizada",Q16)))</formula>
    </cfRule>
    <cfRule type="containsText" dxfId="1691" priority="271" operator="containsText" text="Avanza según planificación">
      <formula>NOT(ISERROR(SEARCH("Avanza según planificación",Q16)))</formula>
    </cfRule>
    <cfRule type="containsText" dxfId="1690" priority="272" operator="containsText" text="Retrasada">
      <formula>NOT(ISERROR(SEARCH("Retrasada",Q16)))</formula>
    </cfRule>
    <cfRule type="containsText" dxfId="1689" priority="273" operator="containsText" text="Desestimada">
      <formula>NOT(ISERROR(SEARCH("Desestimada",Q16)))</formula>
    </cfRule>
  </conditionalFormatting>
  <conditionalFormatting sqref="Q16">
    <cfRule type="cellIs" dxfId="1688" priority="269" operator="equal">
      <formula>"No valorable"</formula>
    </cfRule>
  </conditionalFormatting>
  <conditionalFormatting sqref="K20:O20">
    <cfRule type="cellIs" dxfId="1687" priority="263" operator="equal">
      <formula>0</formula>
    </cfRule>
    <cfRule type="cellIs" dxfId="1686" priority="264" operator="equal">
      <formula>"X"</formula>
    </cfRule>
  </conditionalFormatting>
  <conditionalFormatting sqref="K35:N35">
    <cfRule type="cellIs" dxfId="1685" priority="261" operator="equal">
      <formula>0</formula>
    </cfRule>
    <cfRule type="cellIs" dxfId="1684" priority="262" operator="equal">
      <formula>"X"</formula>
    </cfRule>
  </conditionalFormatting>
  <conditionalFormatting sqref="K64:O65">
    <cfRule type="cellIs" dxfId="1683" priority="259" operator="equal">
      <formula>0</formula>
    </cfRule>
    <cfRule type="cellIs" dxfId="1682" priority="260" operator="equal">
      <formula>"X"</formula>
    </cfRule>
  </conditionalFormatting>
  <conditionalFormatting sqref="K70:O70">
    <cfRule type="cellIs" dxfId="1681" priority="257" operator="equal">
      <formula>0</formula>
    </cfRule>
    <cfRule type="cellIs" dxfId="1680" priority="258" operator="equal">
      <formula>"X"</formula>
    </cfRule>
  </conditionalFormatting>
  <conditionalFormatting sqref="K73:O73">
    <cfRule type="cellIs" dxfId="1679" priority="255" operator="equal">
      <formula>0</formula>
    </cfRule>
    <cfRule type="cellIs" dxfId="1678" priority="256" operator="equal">
      <formula>"X"</formula>
    </cfRule>
  </conditionalFormatting>
  <conditionalFormatting sqref="K75:O75">
    <cfRule type="cellIs" dxfId="1677" priority="253" operator="equal">
      <formula>0</formula>
    </cfRule>
    <cfRule type="cellIs" dxfId="1676" priority="254" operator="equal">
      <formula>"X"</formula>
    </cfRule>
  </conditionalFormatting>
  <conditionalFormatting sqref="P15:Q15">
    <cfRule type="containsText" dxfId="1675" priority="249" operator="containsText" text="Finalizada">
      <formula>NOT(ISERROR(SEARCH("Finalizada",P15)))</formula>
    </cfRule>
    <cfRule type="containsText" dxfId="1674" priority="250" operator="containsText" text="Avanza según planificación">
      <formula>NOT(ISERROR(SEARCH("Avanza según planificación",P15)))</formula>
    </cfRule>
    <cfRule type="containsText" dxfId="1673" priority="251" operator="containsText" text="Retrasada">
      <formula>NOT(ISERROR(SEARCH("Retrasada",P15)))</formula>
    </cfRule>
    <cfRule type="containsText" dxfId="1672" priority="252" operator="containsText" text="Desestimada">
      <formula>NOT(ISERROR(SEARCH("Desestimada",P15)))</formula>
    </cfRule>
  </conditionalFormatting>
  <conditionalFormatting sqref="Q15">
    <cfRule type="cellIs" dxfId="1671" priority="248" operator="equal">
      <formula>"No valorable"</formula>
    </cfRule>
  </conditionalFormatting>
  <conditionalFormatting sqref="G15:J15">
    <cfRule type="containsText" dxfId="1670" priority="244" operator="containsText" text="Avanza según planificación">
      <formula>NOT(ISERROR(SEARCH("Avanza según planificación",G15)))</formula>
    </cfRule>
    <cfRule type="containsText" dxfId="1669" priority="245" operator="containsText" text="Retrasada">
      <formula>NOT(ISERROR(SEARCH("Retrasada",G15)))</formula>
    </cfRule>
    <cfRule type="containsText" dxfId="1668" priority="246" operator="containsText" text="Finalizada">
      <formula>NOT(ISERROR(SEARCH("Finalizada",G15)))</formula>
    </cfRule>
  </conditionalFormatting>
  <conditionalFormatting sqref="G15:J15">
    <cfRule type="containsText" dxfId="1667" priority="247" operator="containsText" text="Desestimada">
      <formula>NOT(ISERROR(SEARCH("Desestimada",G15)))</formula>
    </cfRule>
  </conditionalFormatting>
  <conditionalFormatting sqref="K15:O15">
    <cfRule type="cellIs" dxfId="1666" priority="242" operator="equal">
      <formula>0</formula>
    </cfRule>
    <cfRule type="cellIs" dxfId="1665" priority="243" operator="equal">
      <formula>"X"</formula>
    </cfRule>
  </conditionalFormatting>
  <conditionalFormatting sqref="P19:Q19">
    <cfRule type="containsText" dxfId="1664" priority="238" operator="containsText" text="Finalizada">
      <formula>NOT(ISERROR(SEARCH("Finalizada",P19)))</formula>
    </cfRule>
    <cfRule type="containsText" dxfId="1663" priority="239" operator="containsText" text="Avanza según planificación">
      <formula>NOT(ISERROR(SEARCH("Avanza según planificación",P19)))</formula>
    </cfRule>
    <cfRule type="containsText" dxfId="1662" priority="240" operator="containsText" text="Retrasada">
      <formula>NOT(ISERROR(SEARCH("Retrasada",P19)))</formula>
    </cfRule>
    <cfRule type="containsText" dxfId="1661" priority="241" operator="containsText" text="Desestimada">
      <formula>NOT(ISERROR(SEARCH("Desestimada",P19)))</formula>
    </cfRule>
  </conditionalFormatting>
  <conditionalFormatting sqref="Q19">
    <cfRule type="cellIs" dxfId="1660" priority="237" operator="equal">
      <formula>"No valorable"</formula>
    </cfRule>
  </conditionalFormatting>
  <conditionalFormatting sqref="G19:J19">
    <cfRule type="containsText" dxfId="1659" priority="233" operator="containsText" text="Avanza según planificación">
      <formula>NOT(ISERROR(SEARCH("Avanza según planificación",G19)))</formula>
    </cfRule>
    <cfRule type="containsText" dxfId="1658" priority="234" operator="containsText" text="Retrasada">
      <formula>NOT(ISERROR(SEARCH("Retrasada",G19)))</formula>
    </cfRule>
    <cfRule type="containsText" dxfId="1657" priority="235" operator="containsText" text="Finalizada">
      <formula>NOT(ISERROR(SEARCH("Finalizada",G19)))</formula>
    </cfRule>
  </conditionalFormatting>
  <conditionalFormatting sqref="G19:J19">
    <cfRule type="containsText" dxfId="1656" priority="236" operator="containsText" text="Desestimada">
      <formula>NOT(ISERROR(SEARCH("Desestimada",G19)))</formula>
    </cfRule>
  </conditionalFormatting>
  <conditionalFormatting sqref="K19:O19">
    <cfRule type="cellIs" dxfId="1655" priority="231" operator="equal">
      <formula>0</formula>
    </cfRule>
    <cfRule type="cellIs" dxfId="1654" priority="232" operator="equal">
      <formula>"X"</formula>
    </cfRule>
  </conditionalFormatting>
  <conditionalFormatting sqref="P34:Q34">
    <cfRule type="containsText" dxfId="1653" priority="227" operator="containsText" text="Finalizada">
      <formula>NOT(ISERROR(SEARCH("Finalizada",P34)))</formula>
    </cfRule>
    <cfRule type="containsText" dxfId="1652" priority="228" operator="containsText" text="Avanza según planificación">
      <formula>NOT(ISERROR(SEARCH("Avanza según planificación",P34)))</formula>
    </cfRule>
    <cfRule type="containsText" dxfId="1651" priority="229" operator="containsText" text="Retrasada">
      <formula>NOT(ISERROR(SEARCH("Retrasada",P34)))</formula>
    </cfRule>
    <cfRule type="containsText" dxfId="1650" priority="230" operator="containsText" text="Desestimada">
      <formula>NOT(ISERROR(SEARCH("Desestimada",P34)))</formula>
    </cfRule>
  </conditionalFormatting>
  <conditionalFormatting sqref="Q34">
    <cfRule type="cellIs" dxfId="1649" priority="226" operator="equal">
      <formula>"No valorable"</formula>
    </cfRule>
  </conditionalFormatting>
  <conditionalFormatting sqref="G34:J34">
    <cfRule type="containsText" dxfId="1648" priority="222" operator="containsText" text="Avanza según planificación">
      <formula>NOT(ISERROR(SEARCH("Avanza según planificación",G34)))</formula>
    </cfRule>
    <cfRule type="containsText" dxfId="1647" priority="223" operator="containsText" text="Retrasada">
      <formula>NOT(ISERROR(SEARCH("Retrasada",G34)))</formula>
    </cfRule>
    <cfRule type="containsText" dxfId="1646" priority="224" operator="containsText" text="Finalizada">
      <formula>NOT(ISERROR(SEARCH("Finalizada",G34)))</formula>
    </cfRule>
  </conditionalFormatting>
  <conditionalFormatting sqref="G34:J34">
    <cfRule type="containsText" dxfId="1645" priority="225" operator="containsText" text="Desestimada">
      <formula>NOT(ISERROR(SEARCH("Desestimada",G34)))</formula>
    </cfRule>
  </conditionalFormatting>
  <conditionalFormatting sqref="K34:O34">
    <cfRule type="cellIs" dxfId="1644" priority="220" operator="equal">
      <formula>0</formula>
    </cfRule>
    <cfRule type="cellIs" dxfId="1643" priority="221" operator="equal">
      <formula>"X"</formula>
    </cfRule>
  </conditionalFormatting>
  <conditionalFormatting sqref="P63:Q63">
    <cfRule type="containsText" dxfId="1642" priority="216" operator="containsText" text="Finalizada">
      <formula>NOT(ISERROR(SEARCH("Finalizada",P63)))</formula>
    </cfRule>
    <cfRule type="containsText" dxfId="1641" priority="217" operator="containsText" text="Avanza según planificación">
      <formula>NOT(ISERROR(SEARCH("Avanza según planificación",P63)))</formula>
    </cfRule>
    <cfRule type="containsText" dxfId="1640" priority="218" operator="containsText" text="Retrasada">
      <formula>NOT(ISERROR(SEARCH("Retrasada",P63)))</formula>
    </cfRule>
    <cfRule type="containsText" dxfId="1639" priority="219" operator="containsText" text="Desestimada">
      <formula>NOT(ISERROR(SEARCH("Desestimada",P63)))</formula>
    </cfRule>
  </conditionalFormatting>
  <conditionalFormatting sqref="Q63">
    <cfRule type="cellIs" dxfId="1638" priority="215" operator="equal">
      <formula>"No valorable"</formula>
    </cfRule>
  </conditionalFormatting>
  <conditionalFormatting sqref="G63:J63">
    <cfRule type="containsText" dxfId="1637" priority="211" operator="containsText" text="Avanza según planificación">
      <formula>NOT(ISERROR(SEARCH("Avanza según planificación",G63)))</formula>
    </cfRule>
    <cfRule type="containsText" dxfId="1636" priority="212" operator="containsText" text="Retrasada">
      <formula>NOT(ISERROR(SEARCH("Retrasada",G63)))</formula>
    </cfRule>
    <cfRule type="containsText" dxfId="1635" priority="213" operator="containsText" text="Finalizada">
      <formula>NOT(ISERROR(SEARCH("Finalizada",G63)))</formula>
    </cfRule>
  </conditionalFormatting>
  <conditionalFormatting sqref="G63:J63">
    <cfRule type="containsText" dxfId="1634" priority="214" operator="containsText" text="Desestimada">
      <formula>NOT(ISERROR(SEARCH("Desestimada",G63)))</formula>
    </cfRule>
  </conditionalFormatting>
  <conditionalFormatting sqref="K63:O63">
    <cfRule type="cellIs" dxfId="1633" priority="209" operator="equal">
      <formula>0</formula>
    </cfRule>
    <cfRule type="cellIs" dxfId="1632" priority="210" operator="equal">
      <formula>"X"</formula>
    </cfRule>
  </conditionalFormatting>
  <conditionalFormatting sqref="P69:Q69">
    <cfRule type="containsText" dxfId="1631" priority="205" operator="containsText" text="Finalizada">
      <formula>NOT(ISERROR(SEARCH("Finalizada",P69)))</formula>
    </cfRule>
    <cfRule type="containsText" dxfId="1630" priority="206" operator="containsText" text="Avanza según planificación">
      <formula>NOT(ISERROR(SEARCH("Avanza según planificación",P69)))</formula>
    </cfRule>
    <cfRule type="containsText" dxfId="1629" priority="207" operator="containsText" text="Retrasada">
      <formula>NOT(ISERROR(SEARCH("Retrasada",P69)))</formula>
    </cfRule>
    <cfRule type="containsText" dxfId="1628" priority="208" operator="containsText" text="Desestimada">
      <formula>NOT(ISERROR(SEARCH("Desestimada",P69)))</formula>
    </cfRule>
  </conditionalFormatting>
  <conditionalFormatting sqref="Q69">
    <cfRule type="cellIs" dxfId="1627" priority="204" operator="equal">
      <formula>"No valorable"</formula>
    </cfRule>
  </conditionalFormatting>
  <conditionalFormatting sqref="G69:J69">
    <cfRule type="containsText" dxfId="1626" priority="200" operator="containsText" text="Avanza según planificación">
      <formula>NOT(ISERROR(SEARCH("Avanza según planificación",G69)))</formula>
    </cfRule>
    <cfRule type="containsText" dxfId="1625" priority="201" operator="containsText" text="Retrasada">
      <formula>NOT(ISERROR(SEARCH("Retrasada",G69)))</formula>
    </cfRule>
    <cfRule type="containsText" dxfId="1624" priority="202" operator="containsText" text="Finalizada">
      <formula>NOT(ISERROR(SEARCH("Finalizada",G69)))</formula>
    </cfRule>
  </conditionalFormatting>
  <conditionalFormatting sqref="G69:J69">
    <cfRule type="containsText" dxfId="1623" priority="203" operator="containsText" text="Desestimada">
      <formula>NOT(ISERROR(SEARCH("Desestimada",G69)))</formula>
    </cfRule>
  </conditionalFormatting>
  <conditionalFormatting sqref="K69:O69">
    <cfRule type="cellIs" dxfId="1622" priority="198" operator="equal">
      <formula>0</formula>
    </cfRule>
    <cfRule type="cellIs" dxfId="1621" priority="199" operator="equal">
      <formula>"X"</formula>
    </cfRule>
  </conditionalFormatting>
  <conditionalFormatting sqref="P72:Q72">
    <cfRule type="containsText" dxfId="1620" priority="194" operator="containsText" text="Finalizada">
      <formula>NOT(ISERROR(SEARCH("Finalizada",P72)))</formula>
    </cfRule>
    <cfRule type="containsText" dxfId="1619" priority="195" operator="containsText" text="Avanza según planificación">
      <formula>NOT(ISERROR(SEARCH("Avanza según planificación",P72)))</formula>
    </cfRule>
    <cfRule type="containsText" dxfId="1618" priority="196" operator="containsText" text="Retrasada">
      <formula>NOT(ISERROR(SEARCH("Retrasada",P72)))</formula>
    </cfRule>
    <cfRule type="containsText" dxfId="1617" priority="197" operator="containsText" text="Desestimada">
      <formula>NOT(ISERROR(SEARCH("Desestimada",P72)))</formula>
    </cfRule>
  </conditionalFormatting>
  <conditionalFormatting sqref="Q72">
    <cfRule type="cellIs" dxfId="1616" priority="193" operator="equal">
      <formula>"No valorable"</formula>
    </cfRule>
  </conditionalFormatting>
  <conditionalFormatting sqref="G72:J72">
    <cfRule type="containsText" dxfId="1615" priority="189" operator="containsText" text="Avanza según planificación">
      <formula>NOT(ISERROR(SEARCH("Avanza según planificación",G72)))</formula>
    </cfRule>
    <cfRule type="containsText" dxfId="1614" priority="190" operator="containsText" text="Retrasada">
      <formula>NOT(ISERROR(SEARCH("Retrasada",G72)))</formula>
    </cfRule>
    <cfRule type="containsText" dxfId="1613" priority="191" operator="containsText" text="Finalizada">
      <formula>NOT(ISERROR(SEARCH("Finalizada",G72)))</formula>
    </cfRule>
  </conditionalFormatting>
  <conditionalFormatting sqref="G72:J72">
    <cfRule type="containsText" dxfId="1612" priority="192" operator="containsText" text="Desestimada">
      <formula>NOT(ISERROR(SEARCH("Desestimada",G72)))</formula>
    </cfRule>
  </conditionalFormatting>
  <conditionalFormatting sqref="K72:O72">
    <cfRule type="cellIs" dxfId="1611" priority="187" operator="equal">
      <formula>0</formula>
    </cfRule>
    <cfRule type="cellIs" dxfId="1610" priority="188" operator="equal">
      <formula>"X"</formula>
    </cfRule>
  </conditionalFormatting>
  <conditionalFormatting sqref="P74:Q74">
    <cfRule type="containsText" dxfId="1609" priority="183" operator="containsText" text="Finalizada">
      <formula>NOT(ISERROR(SEARCH("Finalizada",P74)))</formula>
    </cfRule>
    <cfRule type="containsText" dxfId="1608" priority="184" operator="containsText" text="Avanza según planificación">
      <formula>NOT(ISERROR(SEARCH("Avanza según planificación",P74)))</formula>
    </cfRule>
    <cfRule type="containsText" dxfId="1607" priority="185" operator="containsText" text="Retrasada">
      <formula>NOT(ISERROR(SEARCH("Retrasada",P74)))</formula>
    </cfRule>
    <cfRule type="containsText" dxfId="1606" priority="186" operator="containsText" text="Desestimada">
      <formula>NOT(ISERROR(SEARCH("Desestimada",P74)))</formula>
    </cfRule>
  </conditionalFormatting>
  <conditionalFormatting sqref="Q74">
    <cfRule type="cellIs" dxfId="1605" priority="182" operator="equal">
      <formula>"No valorable"</formula>
    </cfRule>
  </conditionalFormatting>
  <conditionalFormatting sqref="G74:J74">
    <cfRule type="containsText" dxfId="1604" priority="178" operator="containsText" text="Avanza según planificación">
      <formula>NOT(ISERROR(SEARCH("Avanza según planificación",G74)))</formula>
    </cfRule>
    <cfRule type="containsText" dxfId="1603" priority="179" operator="containsText" text="Retrasada">
      <formula>NOT(ISERROR(SEARCH("Retrasada",G74)))</formula>
    </cfRule>
    <cfRule type="containsText" dxfId="1602" priority="180" operator="containsText" text="Finalizada">
      <formula>NOT(ISERROR(SEARCH("Finalizada",G74)))</formula>
    </cfRule>
  </conditionalFormatting>
  <conditionalFormatting sqref="G74:J74">
    <cfRule type="containsText" dxfId="1601" priority="181" operator="containsText" text="Desestimada">
      <formula>NOT(ISERROR(SEARCH("Desestimada",G74)))</formula>
    </cfRule>
  </conditionalFormatting>
  <conditionalFormatting sqref="K74:O74">
    <cfRule type="cellIs" dxfId="1600" priority="176" operator="equal">
      <formula>0</formula>
    </cfRule>
    <cfRule type="cellIs" dxfId="1599" priority="177" operator="equal">
      <formula>"X"</formula>
    </cfRule>
  </conditionalFormatting>
  <conditionalFormatting sqref="Q5">
    <cfRule type="containsText" dxfId="1598" priority="161" operator="containsText" text="Finalizada">
      <formula>NOT(ISERROR(SEARCH("Finalizada",Q5)))</formula>
    </cfRule>
    <cfRule type="containsText" dxfId="1597" priority="162" operator="containsText" text="Avanza según planificación">
      <formula>NOT(ISERROR(SEARCH("Avanza según planificación",Q5)))</formula>
    </cfRule>
    <cfRule type="containsText" dxfId="1596" priority="163" operator="containsText" text="Retrasada">
      <formula>NOT(ISERROR(SEARCH("Retrasada",Q5)))</formula>
    </cfRule>
    <cfRule type="containsText" dxfId="1595" priority="164" operator="containsText" text="Desestimada">
      <formula>NOT(ISERROR(SEARCH("Desestimada",Q5)))</formula>
    </cfRule>
  </conditionalFormatting>
  <conditionalFormatting sqref="Q5 Q7:Q11 Q13:Q14">
    <cfRule type="cellIs" dxfId="1594" priority="160" operator="equal">
      <formula>"No valorable"</formula>
    </cfRule>
  </conditionalFormatting>
  <conditionalFormatting sqref="K5 M5:O5 K13:O14 K7:O11">
    <cfRule type="cellIs" dxfId="1593" priority="158" operator="equal">
      <formula>0</formula>
    </cfRule>
    <cfRule type="cellIs" dxfId="1592" priority="159" operator="equal">
      <formula>"X"</formula>
    </cfRule>
  </conditionalFormatting>
  <conditionalFormatting sqref="P17:Q18">
    <cfRule type="containsText" dxfId="1591" priority="154" operator="containsText" text="Finalizada">
      <formula>NOT(ISERROR(SEARCH("Finalizada",P17)))</formula>
    </cfRule>
    <cfRule type="containsText" dxfId="1590" priority="155" operator="containsText" text="Avanza según planificación">
      <formula>NOT(ISERROR(SEARCH("Avanza según planificación",P17)))</formula>
    </cfRule>
    <cfRule type="containsText" dxfId="1589" priority="156" operator="containsText" text="Retrasada">
      <formula>NOT(ISERROR(SEARCH("Retrasada",P17)))</formula>
    </cfRule>
    <cfRule type="containsText" dxfId="1588" priority="157" operator="containsText" text="Desestimada">
      <formula>NOT(ISERROR(SEARCH("Desestimada",P17)))</formula>
    </cfRule>
  </conditionalFormatting>
  <conditionalFormatting sqref="Q17:Q18">
    <cfRule type="cellIs" dxfId="1587" priority="153" operator="equal">
      <formula>"No valorable"</formula>
    </cfRule>
  </conditionalFormatting>
  <conditionalFormatting sqref="K17:O18">
    <cfRule type="cellIs" dxfId="1586" priority="151" operator="equal">
      <formula>0</formula>
    </cfRule>
    <cfRule type="cellIs" dxfId="1585" priority="152" operator="equal">
      <formula>"X"</formula>
    </cfRule>
  </conditionalFormatting>
  <conditionalFormatting sqref="P22:Q24 P26:Q33">
    <cfRule type="containsText" dxfId="1584" priority="147" operator="containsText" text="Finalizada">
      <formula>NOT(ISERROR(SEARCH("Finalizada",P22)))</formula>
    </cfRule>
    <cfRule type="containsText" dxfId="1583" priority="148" operator="containsText" text="Avanza según planificación">
      <formula>NOT(ISERROR(SEARCH("Avanza según planificación",P22)))</formula>
    </cfRule>
    <cfRule type="containsText" dxfId="1582" priority="149" operator="containsText" text="Retrasada">
      <formula>NOT(ISERROR(SEARCH("Retrasada",P22)))</formula>
    </cfRule>
    <cfRule type="containsText" dxfId="1581" priority="150" operator="containsText" text="Desestimada">
      <formula>NOT(ISERROR(SEARCH("Desestimada",P22)))</formula>
    </cfRule>
  </conditionalFormatting>
  <conditionalFormatting sqref="Q22:Q24 Q26:Q33">
    <cfRule type="cellIs" dxfId="1580" priority="146" operator="equal">
      <formula>"No valorable"</formula>
    </cfRule>
  </conditionalFormatting>
  <conditionalFormatting sqref="K22:O24 K26:O33">
    <cfRule type="cellIs" dxfId="1579" priority="144" operator="equal">
      <formula>0</formula>
    </cfRule>
    <cfRule type="cellIs" dxfId="1578" priority="145" operator="equal">
      <formula>"X"</formula>
    </cfRule>
  </conditionalFormatting>
  <conditionalFormatting sqref="Q37:Q46 Q48:Q58 Q60:Q62">
    <cfRule type="cellIs" dxfId="1577" priority="139" operator="equal">
      <formula>"No valorable"</formula>
    </cfRule>
  </conditionalFormatting>
  <conditionalFormatting sqref="O35 K48:O54 K37:O46 K58 K60:O62 M58:O58">
    <cfRule type="cellIs" dxfId="1576" priority="137" operator="equal">
      <formula>0</formula>
    </cfRule>
    <cfRule type="cellIs" dxfId="1575" priority="138" operator="equal">
      <formula>"X"</formula>
    </cfRule>
  </conditionalFormatting>
  <conditionalFormatting sqref="P66:Q68">
    <cfRule type="containsText" dxfId="1574" priority="133" operator="containsText" text="Finalizada">
      <formula>NOT(ISERROR(SEARCH("Finalizada",P66)))</formula>
    </cfRule>
    <cfRule type="containsText" dxfId="1573" priority="134" operator="containsText" text="Avanza según planificación">
      <formula>NOT(ISERROR(SEARCH("Avanza según planificación",P66)))</formula>
    </cfRule>
    <cfRule type="containsText" dxfId="1572" priority="135" operator="containsText" text="Retrasada">
      <formula>NOT(ISERROR(SEARCH("Retrasada",P66)))</formula>
    </cfRule>
    <cfRule type="containsText" dxfId="1571" priority="136" operator="containsText" text="Desestimada">
      <formula>NOT(ISERROR(SEARCH("Desestimada",P66)))</formula>
    </cfRule>
  </conditionalFormatting>
  <conditionalFormatting sqref="Q66:Q68">
    <cfRule type="cellIs" dxfId="1570" priority="132" operator="equal">
      <formula>"No valorable"</formula>
    </cfRule>
  </conditionalFormatting>
  <conditionalFormatting sqref="K66:O68">
    <cfRule type="cellIs" dxfId="1569" priority="130" operator="equal">
      <formula>0</formula>
    </cfRule>
    <cfRule type="cellIs" dxfId="1568" priority="131" operator="equal">
      <formula>"X"</formula>
    </cfRule>
  </conditionalFormatting>
  <conditionalFormatting sqref="P71:Q71">
    <cfRule type="containsText" dxfId="1567" priority="126" operator="containsText" text="Finalizada">
      <formula>NOT(ISERROR(SEARCH("Finalizada",P71)))</formula>
    </cfRule>
    <cfRule type="containsText" dxfId="1566" priority="127" operator="containsText" text="Avanza según planificación">
      <formula>NOT(ISERROR(SEARCH("Avanza según planificación",P71)))</formula>
    </cfRule>
    <cfRule type="containsText" dxfId="1565" priority="128" operator="containsText" text="Retrasada">
      <formula>NOT(ISERROR(SEARCH("Retrasada",P71)))</formula>
    </cfRule>
    <cfRule type="containsText" dxfId="1564" priority="129" operator="containsText" text="Desestimada">
      <formula>NOT(ISERROR(SEARCH("Desestimada",P71)))</formula>
    </cfRule>
  </conditionalFormatting>
  <conditionalFormatting sqref="Q71">
    <cfRule type="cellIs" dxfId="1563" priority="125" operator="equal">
      <formula>"No valorable"</formula>
    </cfRule>
  </conditionalFormatting>
  <conditionalFormatting sqref="K71:O71">
    <cfRule type="cellIs" dxfId="1562" priority="123" operator="equal">
      <formula>0</formula>
    </cfRule>
    <cfRule type="cellIs" dxfId="1561" priority="124" operator="equal">
      <formula>"X"</formula>
    </cfRule>
  </conditionalFormatting>
  <conditionalFormatting sqref="P76:Q89">
    <cfRule type="containsText" dxfId="1560" priority="119" operator="containsText" text="Finalizada">
      <formula>NOT(ISERROR(SEARCH("Finalizada",P76)))</formula>
    </cfRule>
    <cfRule type="containsText" dxfId="1559" priority="120" operator="containsText" text="Avanza según planificación">
      <formula>NOT(ISERROR(SEARCH("Avanza según planificación",P76)))</formula>
    </cfRule>
    <cfRule type="containsText" dxfId="1558" priority="121" operator="containsText" text="Retrasada">
      <formula>NOT(ISERROR(SEARCH("Retrasada",P76)))</formula>
    </cfRule>
    <cfRule type="containsText" dxfId="1557" priority="122" operator="containsText" text="Desestimada">
      <formula>NOT(ISERROR(SEARCH("Desestimada",P76)))</formula>
    </cfRule>
  </conditionalFormatting>
  <conditionalFormatting sqref="Q76:Q89">
    <cfRule type="cellIs" dxfId="1556" priority="118" operator="equal">
      <formula>"No valorable"</formula>
    </cfRule>
  </conditionalFormatting>
  <conditionalFormatting sqref="K76:O89">
    <cfRule type="cellIs" dxfId="1555" priority="116" operator="equal">
      <formula>0</formula>
    </cfRule>
    <cfRule type="cellIs" dxfId="1554" priority="117" operator="equal">
      <formula>"X"</formula>
    </cfRule>
  </conditionalFormatting>
  <conditionalFormatting sqref="P90:Q90">
    <cfRule type="containsText" dxfId="1553" priority="112" operator="containsText" text="Finalizada">
      <formula>NOT(ISERROR(SEARCH("Finalizada",P90)))</formula>
    </cfRule>
    <cfRule type="containsText" dxfId="1552" priority="113" operator="containsText" text="Avanza según planificación">
      <formula>NOT(ISERROR(SEARCH("Avanza según planificación",P90)))</formula>
    </cfRule>
    <cfRule type="containsText" dxfId="1551" priority="114" operator="containsText" text="Retrasada">
      <formula>NOT(ISERROR(SEARCH("Retrasada",P90)))</formula>
    </cfRule>
    <cfRule type="containsText" dxfId="1550" priority="115" operator="containsText" text="Desestimada">
      <formula>NOT(ISERROR(SEARCH("Desestimada",P90)))</formula>
    </cfRule>
  </conditionalFormatting>
  <conditionalFormatting sqref="Q90">
    <cfRule type="cellIs" dxfId="1549" priority="111" operator="equal">
      <formula>"No valorable"</formula>
    </cfRule>
  </conditionalFormatting>
  <conditionalFormatting sqref="G90:J90">
    <cfRule type="containsText" dxfId="1548" priority="107" operator="containsText" text="Finalizada">
      <formula>NOT(ISERROR(SEARCH("Finalizada",G90)))</formula>
    </cfRule>
    <cfRule type="containsText" dxfId="1547" priority="108" operator="containsText" text="Avanza según planificación">
      <formula>NOT(ISERROR(SEARCH("Avanza según planificación",G90)))</formula>
    </cfRule>
    <cfRule type="containsText" dxfId="1546" priority="110" operator="containsText" text="Desestimada">
      <formula>NOT(ISERROR(SEARCH("Desestimada",G90)))</formula>
    </cfRule>
  </conditionalFormatting>
  <conditionalFormatting sqref="G90:J90">
    <cfRule type="containsText" dxfId="1545" priority="109" operator="containsText" text="Retrasada">
      <formula>NOT(ISERROR(SEARCH("Retrasada",G90)))</formula>
    </cfRule>
  </conditionalFormatting>
  <conditionalFormatting sqref="K90:O90">
    <cfRule type="cellIs" dxfId="1544" priority="105" operator="equal">
      <formula>0</formula>
    </cfRule>
    <cfRule type="cellIs" dxfId="1543" priority="106" operator="equal">
      <formula>"X"</formula>
    </cfRule>
  </conditionalFormatting>
  <conditionalFormatting sqref="J92:J94">
    <cfRule type="containsText" dxfId="1542" priority="104" operator="containsText" text="Retrasada">
      <formula>NOT(ISERROR(SEARCH("Retrasada",J92)))</formula>
    </cfRule>
  </conditionalFormatting>
  <conditionalFormatting sqref="G55:J57">
    <cfRule type="containsText" dxfId="1541" priority="98" operator="containsText" text="Avanza según planificación">
      <formula>NOT(ISERROR(SEARCH("Avanza según planificación",G55)))</formula>
    </cfRule>
    <cfRule type="containsText" dxfId="1540" priority="99" operator="containsText" text="Retrasada">
      <formula>NOT(ISERROR(SEARCH("Retrasada",G55)))</formula>
    </cfRule>
    <cfRule type="containsText" dxfId="1539" priority="100" operator="containsText" text="Finalizada">
      <formula>NOT(ISERROR(SEARCH("Finalizada",G55)))</formula>
    </cfRule>
  </conditionalFormatting>
  <conditionalFormatting sqref="G55:J57">
    <cfRule type="containsText" dxfId="1538" priority="101" operator="containsText" text="Desestimada">
      <formula>NOT(ISERROR(SEARCH("Desestimada",G55)))</formula>
    </cfRule>
  </conditionalFormatting>
  <conditionalFormatting sqref="P55:P57">
    <cfRule type="containsText" dxfId="1537" priority="94" operator="containsText" text="Finalizada">
      <formula>NOT(ISERROR(SEARCH("Finalizada",P55)))</formula>
    </cfRule>
    <cfRule type="containsText" dxfId="1536" priority="95" operator="containsText" text="Avanza según planificación">
      <formula>NOT(ISERROR(SEARCH("Avanza según planificación",P55)))</formula>
    </cfRule>
    <cfRule type="containsText" dxfId="1535" priority="96" operator="containsText" text="Retrasada">
      <formula>NOT(ISERROR(SEARCH("Retrasada",P55)))</formula>
    </cfRule>
    <cfRule type="containsText" dxfId="1534" priority="97" operator="containsText" text="Desestimada">
      <formula>NOT(ISERROR(SEARCH("Desestimada",P55)))</formula>
    </cfRule>
  </conditionalFormatting>
  <conditionalFormatting sqref="K55:O57">
    <cfRule type="cellIs" dxfId="1533" priority="91" operator="equal">
      <formula>0</formula>
    </cfRule>
    <cfRule type="cellIs" dxfId="1532" priority="92" operator="equal">
      <formula>"X"</formula>
    </cfRule>
  </conditionalFormatting>
  <conditionalFormatting sqref="R20 R35 R64:R65 R70 R73 R75">
    <cfRule type="containsText" dxfId="1531" priority="87" operator="containsText" text="Avanza según planificación">
      <formula>NOT(ISERROR(SEARCH("Avanza según planificación",R20)))</formula>
    </cfRule>
    <cfRule type="containsText" dxfId="1530" priority="88" operator="containsText" text="Retrasada">
      <formula>NOT(ISERROR(SEARCH("Retrasada",R20)))</formula>
    </cfRule>
    <cfRule type="containsText" dxfId="1529" priority="89" operator="containsText" text="Finalizada">
      <formula>NOT(ISERROR(SEARCH("Finalizada",R20)))</formula>
    </cfRule>
    <cfRule type="containsText" dxfId="1528" priority="90" operator="containsText" text="Desestimada">
      <formula>NOT(ISERROR(SEARCH("Desestimada",R20)))</formula>
    </cfRule>
  </conditionalFormatting>
  <conditionalFormatting sqref="R20 R35 R64:R65 R70 R73 R75">
    <cfRule type="cellIs" dxfId="1527" priority="86" operator="equal">
      <formula>"No Valorable"</formula>
    </cfRule>
  </conditionalFormatting>
  <conditionalFormatting sqref="R13:R14 R7:R11 R37:R46 R60:R62 R48:R58">
    <cfRule type="containsText" dxfId="1526" priority="82" operator="containsText" text="Finalizada">
      <formula>NOT(ISERROR(SEARCH("Finalizada",R7)))</formula>
    </cfRule>
    <cfRule type="containsText" dxfId="1525" priority="83" operator="containsText" text="Avanza según planificación">
      <formula>NOT(ISERROR(SEARCH("Avanza según planificación",R7)))</formula>
    </cfRule>
    <cfRule type="containsText" dxfId="1524" priority="84" operator="containsText" text="Retrasada">
      <formula>NOT(ISERROR(SEARCH("Retrasada",R7)))</formula>
    </cfRule>
    <cfRule type="containsText" dxfId="1523" priority="85" operator="containsText" text="Desestimada">
      <formula>NOT(ISERROR(SEARCH("Desestimada",R7)))</formula>
    </cfRule>
  </conditionalFormatting>
  <conditionalFormatting sqref="R4">
    <cfRule type="containsText" dxfId="1522" priority="78" operator="containsText" text="Finalizada">
      <formula>NOT(ISERROR(SEARCH("Finalizada",R4)))</formula>
    </cfRule>
    <cfRule type="containsText" dxfId="1521" priority="79" operator="containsText" text="Avanza según planificación">
      <formula>NOT(ISERROR(SEARCH("Avanza según planificación",R4)))</formula>
    </cfRule>
    <cfRule type="containsText" dxfId="1520" priority="80" operator="containsText" text="Retrasada">
      <formula>NOT(ISERROR(SEARCH("Retrasada",R4)))</formula>
    </cfRule>
    <cfRule type="containsText" dxfId="1519" priority="81" operator="containsText" text="Desestimada">
      <formula>NOT(ISERROR(SEARCH("Desestimada",R4)))</formula>
    </cfRule>
  </conditionalFormatting>
  <conditionalFormatting sqref="R4">
    <cfRule type="cellIs" dxfId="1518" priority="77" operator="equal">
      <formula>"No valorable"</formula>
    </cfRule>
  </conditionalFormatting>
  <conditionalFormatting sqref="R16">
    <cfRule type="containsText" dxfId="1517" priority="73" operator="containsText" text="Finalizada">
      <formula>NOT(ISERROR(SEARCH("Finalizada",R16)))</formula>
    </cfRule>
    <cfRule type="containsText" dxfId="1516" priority="74" operator="containsText" text="Avanza según planificación">
      <formula>NOT(ISERROR(SEARCH("Avanza según planificación",R16)))</formula>
    </cfRule>
    <cfRule type="containsText" dxfId="1515" priority="75" operator="containsText" text="Retrasada">
      <formula>NOT(ISERROR(SEARCH("Retrasada",R16)))</formula>
    </cfRule>
    <cfRule type="containsText" dxfId="1514" priority="76" operator="containsText" text="Desestimada">
      <formula>NOT(ISERROR(SEARCH("Desestimada",R16)))</formula>
    </cfRule>
  </conditionalFormatting>
  <conditionalFormatting sqref="R16">
    <cfRule type="cellIs" dxfId="1513" priority="72" operator="equal">
      <formula>"No valorable"</formula>
    </cfRule>
  </conditionalFormatting>
  <conditionalFormatting sqref="R15">
    <cfRule type="containsText" dxfId="1512" priority="68" operator="containsText" text="Finalizada">
      <formula>NOT(ISERROR(SEARCH("Finalizada",R15)))</formula>
    </cfRule>
    <cfRule type="containsText" dxfId="1511" priority="69" operator="containsText" text="Avanza según planificación">
      <formula>NOT(ISERROR(SEARCH("Avanza según planificación",R15)))</formula>
    </cfRule>
    <cfRule type="containsText" dxfId="1510" priority="70" operator="containsText" text="Retrasada">
      <formula>NOT(ISERROR(SEARCH("Retrasada",R15)))</formula>
    </cfRule>
    <cfRule type="containsText" dxfId="1509" priority="71" operator="containsText" text="Desestimada">
      <formula>NOT(ISERROR(SEARCH("Desestimada",R15)))</formula>
    </cfRule>
  </conditionalFormatting>
  <conditionalFormatting sqref="R15">
    <cfRule type="cellIs" dxfId="1508" priority="67" operator="equal">
      <formula>"No valorable"</formula>
    </cfRule>
  </conditionalFormatting>
  <conditionalFormatting sqref="R19">
    <cfRule type="containsText" dxfId="1507" priority="63" operator="containsText" text="Finalizada">
      <formula>NOT(ISERROR(SEARCH("Finalizada",R19)))</formula>
    </cfRule>
    <cfRule type="containsText" dxfId="1506" priority="64" operator="containsText" text="Avanza según planificación">
      <formula>NOT(ISERROR(SEARCH("Avanza según planificación",R19)))</formula>
    </cfRule>
    <cfRule type="containsText" dxfId="1505" priority="65" operator="containsText" text="Retrasada">
      <formula>NOT(ISERROR(SEARCH("Retrasada",R19)))</formula>
    </cfRule>
    <cfRule type="containsText" dxfId="1504" priority="66" operator="containsText" text="Desestimada">
      <formula>NOT(ISERROR(SEARCH("Desestimada",R19)))</formula>
    </cfRule>
  </conditionalFormatting>
  <conditionalFormatting sqref="R19">
    <cfRule type="cellIs" dxfId="1503" priority="62" operator="equal">
      <formula>"No valorable"</formula>
    </cfRule>
  </conditionalFormatting>
  <conditionalFormatting sqref="R34">
    <cfRule type="containsText" dxfId="1502" priority="58" operator="containsText" text="Finalizada">
      <formula>NOT(ISERROR(SEARCH("Finalizada",R34)))</formula>
    </cfRule>
    <cfRule type="containsText" dxfId="1501" priority="59" operator="containsText" text="Avanza según planificación">
      <formula>NOT(ISERROR(SEARCH("Avanza según planificación",R34)))</formula>
    </cfRule>
    <cfRule type="containsText" dxfId="1500" priority="60" operator="containsText" text="Retrasada">
      <formula>NOT(ISERROR(SEARCH("Retrasada",R34)))</formula>
    </cfRule>
    <cfRule type="containsText" dxfId="1499" priority="61" operator="containsText" text="Desestimada">
      <formula>NOT(ISERROR(SEARCH("Desestimada",R34)))</formula>
    </cfRule>
  </conditionalFormatting>
  <conditionalFormatting sqref="R34">
    <cfRule type="cellIs" dxfId="1498" priority="57" operator="equal">
      <formula>"No valorable"</formula>
    </cfRule>
  </conditionalFormatting>
  <conditionalFormatting sqref="R63">
    <cfRule type="containsText" dxfId="1497" priority="53" operator="containsText" text="Finalizada">
      <formula>NOT(ISERROR(SEARCH("Finalizada",R63)))</formula>
    </cfRule>
    <cfRule type="containsText" dxfId="1496" priority="54" operator="containsText" text="Avanza según planificación">
      <formula>NOT(ISERROR(SEARCH("Avanza según planificación",R63)))</formula>
    </cfRule>
    <cfRule type="containsText" dxfId="1495" priority="55" operator="containsText" text="Retrasada">
      <formula>NOT(ISERROR(SEARCH("Retrasada",R63)))</formula>
    </cfRule>
    <cfRule type="containsText" dxfId="1494" priority="56" operator="containsText" text="Desestimada">
      <formula>NOT(ISERROR(SEARCH("Desestimada",R63)))</formula>
    </cfRule>
  </conditionalFormatting>
  <conditionalFormatting sqref="R63">
    <cfRule type="cellIs" dxfId="1493" priority="52" operator="equal">
      <formula>"No valorable"</formula>
    </cfRule>
  </conditionalFormatting>
  <conditionalFormatting sqref="R69">
    <cfRule type="containsText" dxfId="1492" priority="48" operator="containsText" text="Finalizada">
      <formula>NOT(ISERROR(SEARCH("Finalizada",R69)))</formula>
    </cfRule>
    <cfRule type="containsText" dxfId="1491" priority="49" operator="containsText" text="Avanza según planificación">
      <formula>NOT(ISERROR(SEARCH("Avanza según planificación",R69)))</formula>
    </cfRule>
    <cfRule type="containsText" dxfId="1490" priority="50" operator="containsText" text="Retrasada">
      <formula>NOT(ISERROR(SEARCH("Retrasada",R69)))</formula>
    </cfRule>
    <cfRule type="containsText" dxfId="1489" priority="51" operator="containsText" text="Desestimada">
      <formula>NOT(ISERROR(SEARCH("Desestimada",R69)))</formula>
    </cfRule>
  </conditionalFormatting>
  <conditionalFormatting sqref="R69">
    <cfRule type="cellIs" dxfId="1488" priority="47" operator="equal">
      <formula>"No valorable"</formula>
    </cfRule>
  </conditionalFormatting>
  <conditionalFormatting sqref="R72">
    <cfRule type="containsText" dxfId="1487" priority="43" operator="containsText" text="Finalizada">
      <formula>NOT(ISERROR(SEARCH("Finalizada",R72)))</formula>
    </cfRule>
    <cfRule type="containsText" dxfId="1486" priority="44" operator="containsText" text="Avanza según planificación">
      <formula>NOT(ISERROR(SEARCH("Avanza según planificación",R72)))</formula>
    </cfRule>
    <cfRule type="containsText" dxfId="1485" priority="45" operator="containsText" text="Retrasada">
      <formula>NOT(ISERROR(SEARCH("Retrasada",R72)))</formula>
    </cfRule>
    <cfRule type="containsText" dxfId="1484" priority="46" operator="containsText" text="Desestimada">
      <formula>NOT(ISERROR(SEARCH("Desestimada",R72)))</formula>
    </cfRule>
  </conditionalFormatting>
  <conditionalFormatting sqref="R72">
    <cfRule type="cellIs" dxfId="1483" priority="42" operator="equal">
      <formula>"No valorable"</formula>
    </cfRule>
  </conditionalFormatting>
  <conditionalFormatting sqref="R74">
    <cfRule type="containsText" dxfId="1482" priority="38" operator="containsText" text="Finalizada">
      <formula>NOT(ISERROR(SEARCH("Finalizada",R74)))</formula>
    </cfRule>
    <cfRule type="containsText" dxfId="1481" priority="39" operator="containsText" text="Avanza según planificación">
      <formula>NOT(ISERROR(SEARCH("Avanza según planificación",R74)))</formula>
    </cfRule>
    <cfRule type="containsText" dxfId="1480" priority="40" operator="containsText" text="Retrasada">
      <formula>NOT(ISERROR(SEARCH("Retrasada",R74)))</formula>
    </cfRule>
    <cfRule type="containsText" dxfId="1479" priority="41" operator="containsText" text="Desestimada">
      <formula>NOT(ISERROR(SEARCH("Desestimada",R74)))</formula>
    </cfRule>
  </conditionalFormatting>
  <conditionalFormatting sqref="R74">
    <cfRule type="cellIs" dxfId="1478" priority="37" operator="equal">
      <formula>"No valorable"</formula>
    </cfRule>
  </conditionalFormatting>
  <conditionalFormatting sqref="R5">
    <cfRule type="containsText" dxfId="1477" priority="33" operator="containsText" text="Finalizada">
      <formula>NOT(ISERROR(SEARCH("Finalizada",R5)))</formula>
    </cfRule>
    <cfRule type="containsText" dxfId="1476" priority="34" operator="containsText" text="Avanza según planificación">
      <formula>NOT(ISERROR(SEARCH("Avanza según planificación",R5)))</formula>
    </cfRule>
    <cfRule type="containsText" dxfId="1475" priority="35" operator="containsText" text="Retrasada">
      <formula>NOT(ISERROR(SEARCH("Retrasada",R5)))</formula>
    </cfRule>
    <cfRule type="containsText" dxfId="1474" priority="36" operator="containsText" text="Desestimada">
      <formula>NOT(ISERROR(SEARCH("Desestimada",R5)))</formula>
    </cfRule>
  </conditionalFormatting>
  <conditionalFormatting sqref="R5 R7:R11 R13:R14">
    <cfRule type="cellIs" dxfId="1473" priority="32" operator="equal">
      <formula>"No valorable"</formula>
    </cfRule>
  </conditionalFormatting>
  <conditionalFormatting sqref="R17:R18">
    <cfRule type="containsText" dxfId="1472" priority="28" operator="containsText" text="Finalizada">
      <formula>NOT(ISERROR(SEARCH("Finalizada",R17)))</formula>
    </cfRule>
    <cfRule type="containsText" dxfId="1471" priority="29" operator="containsText" text="Avanza según planificación">
      <formula>NOT(ISERROR(SEARCH("Avanza según planificación",R17)))</formula>
    </cfRule>
    <cfRule type="containsText" dxfId="1470" priority="30" operator="containsText" text="Retrasada">
      <formula>NOT(ISERROR(SEARCH("Retrasada",R17)))</formula>
    </cfRule>
    <cfRule type="containsText" dxfId="1469" priority="31" operator="containsText" text="Desestimada">
      <formula>NOT(ISERROR(SEARCH("Desestimada",R17)))</formula>
    </cfRule>
  </conditionalFormatting>
  <conditionalFormatting sqref="R17:R18">
    <cfRule type="cellIs" dxfId="1468" priority="27" operator="equal">
      <formula>"No valorable"</formula>
    </cfRule>
  </conditionalFormatting>
  <conditionalFormatting sqref="R22:R24 R26:R33">
    <cfRule type="containsText" dxfId="1467" priority="23" operator="containsText" text="Finalizada">
      <formula>NOT(ISERROR(SEARCH("Finalizada",R22)))</formula>
    </cfRule>
    <cfRule type="containsText" dxfId="1466" priority="24" operator="containsText" text="Avanza según planificación">
      <formula>NOT(ISERROR(SEARCH("Avanza según planificación",R22)))</formula>
    </cfRule>
    <cfRule type="containsText" dxfId="1465" priority="25" operator="containsText" text="Retrasada">
      <formula>NOT(ISERROR(SEARCH("Retrasada",R22)))</formula>
    </cfRule>
    <cfRule type="containsText" dxfId="1464" priority="26" operator="containsText" text="Desestimada">
      <formula>NOT(ISERROR(SEARCH("Desestimada",R22)))</formula>
    </cfRule>
  </conditionalFormatting>
  <conditionalFormatting sqref="R22:R24 R26:R33">
    <cfRule type="cellIs" dxfId="1463" priority="22" operator="equal">
      <formula>"No valorable"</formula>
    </cfRule>
  </conditionalFormatting>
  <conditionalFormatting sqref="R37:R46 R48:R58 R60:R62">
    <cfRule type="cellIs" dxfId="1462" priority="21" operator="equal">
      <formula>"No valorable"</formula>
    </cfRule>
  </conditionalFormatting>
  <conditionalFormatting sqref="R66:R68">
    <cfRule type="containsText" dxfId="1461" priority="17" operator="containsText" text="Finalizada">
      <formula>NOT(ISERROR(SEARCH("Finalizada",R66)))</formula>
    </cfRule>
    <cfRule type="containsText" dxfId="1460" priority="18" operator="containsText" text="Avanza según planificación">
      <formula>NOT(ISERROR(SEARCH("Avanza según planificación",R66)))</formula>
    </cfRule>
    <cfRule type="containsText" dxfId="1459" priority="19" operator="containsText" text="Retrasada">
      <formula>NOT(ISERROR(SEARCH("Retrasada",R66)))</formula>
    </cfRule>
    <cfRule type="containsText" dxfId="1458" priority="20" operator="containsText" text="Desestimada">
      <formula>NOT(ISERROR(SEARCH("Desestimada",R66)))</formula>
    </cfRule>
  </conditionalFormatting>
  <conditionalFormatting sqref="R66:R68">
    <cfRule type="cellIs" dxfId="1457" priority="16" operator="equal">
      <formula>"No valorable"</formula>
    </cfRule>
  </conditionalFormatting>
  <conditionalFormatting sqref="R71">
    <cfRule type="containsText" dxfId="1456" priority="12" operator="containsText" text="Finalizada">
      <formula>NOT(ISERROR(SEARCH("Finalizada",R71)))</formula>
    </cfRule>
    <cfRule type="containsText" dxfId="1455" priority="13" operator="containsText" text="Avanza según planificación">
      <formula>NOT(ISERROR(SEARCH("Avanza según planificación",R71)))</formula>
    </cfRule>
    <cfRule type="containsText" dxfId="1454" priority="14" operator="containsText" text="Retrasada">
      <formula>NOT(ISERROR(SEARCH("Retrasada",R71)))</formula>
    </cfRule>
    <cfRule type="containsText" dxfId="1453" priority="15" operator="containsText" text="Desestimada">
      <formula>NOT(ISERROR(SEARCH("Desestimada",R71)))</formula>
    </cfRule>
  </conditionalFormatting>
  <conditionalFormatting sqref="R71">
    <cfRule type="cellIs" dxfId="1452" priority="11" operator="equal">
      <formula>"No valorable"</formula>
    </cfRule>
  </conditionalFormatting>
  <conditionalFormatting sqref="R76:R89">
    <cfRule type="containsText" dxfId="1451" priority="7" operator="containsText" text="Finalizada">
      <formula>NOT(ISERROR(SEARCH("Finalizada",R76)))</formula>
    </cfRule>
    <cfRule type="containsText" dxfId="1450" priority="8" operator="containsText" text="Avanza según planificación">
      <formula>NOT(ISERROR(SEARCH("Avanza según planificación",R76)))</formula>
    </cfRule>
    <cfRule type="containsText" dxfId="1449" priority="9" operator="containsText" text="Retrasada">
      <formula>NOT(ISERROR(SEARCH("Retrasada",R76)))</formula>
    </cfRule>
    <cfRule type="containsText" dxfId="1448" priority="10" operator="containsText" text="Desestimada">
      <formula>NOT(ISERROR(SEARCH("Desestimada",R76)))</formula>
    </cfRule>
  </conditionalFormatting>
  <conditionalFormatting sqref="R76:R89">
    <cfRule type="cellIs" dxfId="1447" priority="6" operator="equal">
      <formula>"No valorable"</formula>
    </cfRule>
  </conditionalFormatting>
  <conditionalFormatting sqref="R90">
    <cfRule type="containsText" dxfId="1446" priority="2" operator="containsText" text="Finalizada">
      <formula>NOT(ISERROR(SEARCH("Finalizada",R90)))</formula>
    </cfRule>
    <cfRule type="containsText" dxfId="1445" priority="3" operator="containsText" text="Avanza según planificación">
      <formula>NOT(ISERROR(SEARCH("Avanza según planificación",R90)))</formula>
    </cfRule>
    <cfRule type="containsText" dxfId="1444" priority="4" operator="containsText" text="Retrasada">
      <formula>NOT(ISERROR(SEARCH("Retrasada",R90)))</formula>
    </cfRule>
    <cfRule type="containsText" dxfId="1443" priority="5" operator="containsText" text="Desestimada">
      <formula>NOT(ISERROR(SEARCH("Desestimada",R90)))</formula>
    </cfRule>
  </conditionalFormatting>
  <conditionalFormatting sqref="R90">
    <cfRule type="cellIs" dxfId="1442" priority="1" operator="equal">
      <formula>"No valorable"</formula>
    </cfRule>
  </conditionalFormatting>
  <dataValidations count="3">
    <dataValidation type="list" allowBlank="1" showInputMessage="1" showErrorMessage="1" sqref="S4 H13:J20 H4:J5 H7:J11 H22:J24 H26:J35 H37:J46 H48:J58 H60:J90">
      <formula1>Estado</formula1>
    </dataValidation>
    <dataValidation type="list" showInputMessage="1" showErrorMessage="1" sqref="P13:P20 G13:G20 G4:G5 P4:P5 G7:G11 P7:P11 G22:G24 P22:P24 G26:G35 P26:P35 G37:G46 P37:P46 G60:G90 G48:G58 P48:P58 P60:P90">
      <formula1>Estado</formula1>
    </dataValidation>
    <dataValidation showInputMessage="1" showErrorMessage="1" sqref="Q13:R20 Q93:R95 Q1:R5 Q7:R11 Q22:R24 Q26:R35 Q37:R46 Q48:R58 Q60:R91 R108 Q109:R1048576"/>
  </dataValidations>
  <pageMargins left="0.39370078740157483" right="0.39370078740157483" top="0.39370078740157483" bottom="0.39370078740157483" header="0.31496062992125984" footer="0.31496062992125984"/>
  <pageSetup paperSize="8" scale="56" orientation="landscape" r:id="rId1"/>
  <rowBreaks count="1" manualBreakCount="1">
    <brk id="63"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307"/>
  <sheetViews>
    <sheetView zoomScale="70" zoomScaleNormal="70" workbookViewId="0">
      <pane ySplit="3" topLeftCell="A4" activePane="bottomLeft" state="frozen"/>
      <selection activeCell="C53" sqref="C53"/>
      <selection pane="bottomLeft"/>
    </sheetView>
  </sheetViews>
  <sheetFormatPr baseColWidth="10" defaultColWidth="11.42578125" defaultRowHeight="12.75" x14ac:dyDescent="0.2"/>
  <cols>
    <col min="1" max="1" width="26.7109375" style="3" customWidth="1"/>
    <col min="2" max="2" width="49.7109375" style="3" customWidth="1"/>
    <col min="3" max="3" width="89" style="3" customWidth="1"/>
    <col min="4" max="4" width="10.140625" style="4" bestFit="1" customWidth="1"/>
    <col min="5" max="5" width="17.42578125" style="4" customWidth="1"/>
    <col min="6" max="6" width="19.7109375" style="3" bestFit="1" customWidth="1"/>
    <col min="7" max="15" width="12.7109375" style="2" customWidth="1"/>
    <col min="16" max="16" width="17.7109375" style="2" customWidth="1"/>
    <col min="17" max="17" width="6.5703125" style="2" hidden="1" customWidth="1"/>
    <col min="18" max="18" width="6.5703125" style="374" customWidth="1"/>
    <col min="19" max="19" width="21" style="2" customWidth="1"/>
    <col min="20" max="20" width="7.7109375" style="488" hidden="1" customWidth="1"/>
    <col min="21" max="22" width="7.7109375" style="527" customWidth="1"/>
    <col min="23" max="23" width="47.7109375" style="2" customWidth="1"/>
    <col min="24" max="24" width="48" style="2" customWidth="1"/>
    <col min="25" max="16384" width="11.42578125" style="2"/>
  </cols>
  <sheetData>
    <row r="1" spans="1:24" ht="15" customHeight="1" x14ac:dyDescent="0.2">
      <c r="A1" s="159"/>
      <c r="B1" s="160" t="s">
        <v>364</v>
      </c>
      <c r="C1" s="161"/>
      <c r="D1" s="162"/>
      <c r="E1" s="162"/>
      <c r="F1" s="173"/>
      <c r="G1" s="169"/>
      <c r="H1" s="163"/>
      <c r="I1" s="169"/>
      <c r="J1" s="163"/>
      <c r="K1" s="211"/>
      <c r="L1" s="211"/>
      <c r="M1" s="211"/>
      <c r="N1" s="211"/>
      <c r="O1" s="211"/>
      <c r="P1" s="211"/>
      <c r="Q1" s="211"/>
      <c r="R1" s="521"/>
      <c r="S1" s="211"/>
    </row>
    <row r="2" spans="1:24" s="1" customFormat="1" ht="15" customHeight="1" thickBot="1" x14ac:dyDescent="0.25">
      <c r="A2" s="164"/>
      <c r="B2" s="41"/>
      <c r="C2" s="46"/>
      <c r="D2" s="42"/>
      <c r="E2" s="42"/>
      <c r="F2" s="41"/>
      <c r="G2" s="191"/>
      <c r="H2" s="165"/>
      <c r="I2" s="194"/>
      <c r="J2" s="165"/>
      <c r="K2" s="214"/>
      <c r="L2" s="214"/>
      <c r="M2" s="214"/>
      <c r="N2" s="214"/>
      <c r="O2" s="214"/>
      <c r="P2" s="214"/>
      <c r="Q2" s="214"/>
      <c r="R2" s="522"/>
      <c r="S2" s="214"/>
      <c r="T2" s="489"/>
      <c r="U2" s="528"/>
      <c r="V2" s="528"/>
    </row>
    <row r="3" spans="1:24" s="45" customFormat="1" ht="37.5" customHeight="1" thickBot="1" x14ac:dyDescent="0.25">
      <c r="A3" s="166" t="s">
        <v>4</v>
      </c>
      <c r="B3" s="47" t="s">
        <v>6</v>
      </c>
      <c r="C3" s="47" t="s">
        <v>7</v>
      </c>
      <c r="D3" s="47" t="s">
        <v>0</v>
      </c>
      <c r="E3" s="47" t="s">
        <v>5</v>
      </c>
      <c r="F3" s="47" t="s">
        <v>1</v>
      </c>
      <c r="G3" s="47">
        <v>2017</v>
      </c>
      <c r="H3" s="197">
        <v>2018</v>
      </c>
      <c r="I3" s="216">
        <v>2019</v>
      </c>
      <c r="J3" s="180">
        <v>2020</v>
      </c>
      <c r="K3" s="218">
        <v>0</v>
      </c>
      <c r="L3" s="218">
        <v>0.25</v>
      </c>
      <c r="M3" s="218">
        <v>0.5</v>
      </c>
      <c r="N3" s="218">
        <v>0.75</v>
      </c>
      <c r="O3" s="218">
        <v>1</v>
      </c>
      <c r="P3" s="218" t="s">
        <v>2</v>
      </c>
      <c r="Q3" s="218"/>
      <c r="R3" s="523"/>
      <c r="S3" s="219" t="s">
        <v>3</v>
      </c>
      <c r="T3" s="489"/>
      <c r="U3" s="528"/>
      <c r="V3" s="528"/>
      <c r="W3" s="560" t="s">
        <v>1323</v>
      </c>
      <c r="X3" s="561" t="s">
        <v>1324</v>
      </c>
    </row>
    <row r="4" spans="1:24" x14ac:dyDescent="0.2">
      <c r="A4" s="879" t="s">
        <v>190</v>
      </c>
      <c r="B4" s="906" t="s">
        <v>188</v>
      </c>
      <c r="C4" s="130" t="s">
        <v>178</v>
      </c>
      <c r="D4" s="131">
        <v>2017</v>
      </c>
      <c r="E4" s="132" t="s">
        <v>157</v>
      </c>
      <c r="F4" s="132" t="s">
        <v>157</v>
      </c>
      <c r="G4" s="260" t="s">
        <v>595</v>
      </c>
      <c r="H4" s="132" t="s">
        <v>700</v>
      </c>
      <c r="I4" s="132" t="s">
        <v>700</v>
      </c>
      <c r="J4" s="375" t="s">
        <v>700</v>
      </c>
      <c r="K4" s="347"/>
      <c r="L4" s="295"/>
      <c r="M4" s="295"/>
      <c r="N4" s="295"/>
      <c r="O4" s="289" t="s">
        <v>699</v>
      </c>
      <c r="P4" s="276" t="s">
        <v>595</v>
      </c>
      <c r="Q4" s="316">
        <f t="shared" ref="Q4:Q14" si="0">IFERROR(LOOKUP("X",K4:O4,$K$83:$O$83),"No Valorable")</f>
        <v>4</v>
      </c>
      <c r="R4" s="530">
        <f>IFERROR(LOOKUP("X",K4:O4,$K$3:$O$3),"No Valorable")</f>
        <v>1</v>
      </c>
      <c r="S4" s="199"/>
      <c r="W4" s="758"/>
      <c r="X4" s="759"/>
    </row>
    <row r="5" spans="1:24" x14ac:dyDescent="0.2">
      <c r="A5" s="824"/>
      <c r="B5" s="880"/>
      <c r="C5" s="77" t="s">
        <v>179</v>
      </c>
      <c r="D5" s="34">
        <v>2017</v>
      </c>
      <c r="E5" s="29" t="s">
        <v>192</v>
      </c>
      <c r="F5" s="29" t="s">
        <v>157</v>
      </c>
      <c r="G5" s="221" t="s">
        <v>595</v>
      </c>
      <c r="H5" s="29" t="s">
        <v>700</v>
      </c>
      <c r="I5" s="29" t="s">
        <v>700</v>
      </c>
      <c r="J5" s="284" t="s">
        <v>700</v>
      </c>
      <c r="K5" s="351"/>
      <c r="L5" s="296"/>
      <c r="M5" s="296"/>
      <c r="N5" s="296"/>
      <c r="O5" s="289" t="s">
        <v>699</v>
      </c>
      <c r="P5" s="209" t="s">
        <v>595</v>
      </c>
      <c r="Q5" s="126">
        <f t="shared" si="0"/>
        <v>4</v>
      </c>
      <c r="R5" s="531">
        <f t="shared" ref="R5:R68" si="1">IFERROR(LOOKUP("X",K5:O5,$K$3:$O$3),"No Valorable")</f>
        <v>1</v>
      </c>
      <c r="S5" s="6"/>
      <c r="W5" s="696"/>
      <c r="X5" s="83"/>
    </row>
    <row r="6" spans="1:24" ht="25.5" x14ac:dyDescent="0.2">
      <c r="A6" s="824"/>
      <c r="B6" s="880"/>
      <c r="C6" s="77" t="s">
        <v>352</v>
      </c>
      <c r="D6" s="34" t="s">
        <v>11</v>
      </c>
      <c r="E6" s="29" t="s">
        <v>155</v>
      </c>
      <c r="F6" s="29" t="s">
        <v>157</v>
      </c>
      <c r="G6" s="221" t="s">
        <v>595</v>
      </c>
      <c r="H6" s="29" t="s">
        <v>595</v>
      </c>
      <c r="I6" s="29"/>
      <c r="J6" s="284"/>
      <c r="K6" s="351"/>
      <c r="L6" s="296"/>
      <c r="M6" s="296" t="s">
        <v>699</v>
      </c>
      <c r="N6" s="296"/>
      <c r="O6" s="289"/>
      <c r="P6" s="209" t="s">
        <v>594</v>
      </c>
      <c r="Q6" s="126">
        <f t="shared" si="0"/>
        <v>2</v>
      </c>
      <c r="R6" s="531">
        <f t="shared" si="1"/>
        <v>0.5</v>
      </c>
      <c r="S6" s="6"/>
      <c r="W6" s="696" t="s">
        <v>1142</v>
      </c>
      <c r="X6" s="83" t="s">
        <v>1143</v>
      </c>
    </row>
    <row r="7" spans="1:24" ht="26.25" thickBot="1" x14ac:dyDescent="0.25">
      <c r="A7" s="824"/>
      <c r="B7" s="900"/>
      <c r="C7" s="61" t="s">
        <v>180</v>
      </c>
      <c r="D7" s="144" t="s">
        <v>11</v>
      </c>
      <c r="E7" s="138" t="s">
        <v>155</v>
      </c>
      <c r="F7" s="138" t="s">
        <v>157</v>
      </c>
      <c r="G7" s="222" t="s">
        <v>595</v>
      </c>
      <c r="H7" s="40" t="s">
        <v>595</v>
      </c>
      <c r="I7" s="40" t="s">
        <v>700</v>
      </c>
      <c r="J7" s="286"/>
      <c r="K7" s="348"/>
      <c r="L7" s="296"/>
      <c r="M7" s="297"/>
      <c r="N7" s="296" t="s">
        <v>699</v>
      </c>
      <c r="O7" s="298"/>
      <c r="P7" s="277" t="s">
        <v>594</v>
      </c>
      <c r="Q7" s="124">
        <f t="shared" si="0"/>
        <v>3</v>
      </c>
      <c r="R7" s="532">
        <f t="shared" si="1"/>
        <v>0.75</v>
      </c>
      <c r="S7" s="18" t="s">
        <v>769</v>
      </c>
      <c r="T7" s="491">
        <f>AVERAGE(Q4:Q7)</f>
        <v>3.25</v>
      </c>
      <c r="U7" s="527">
        <f>AVERAGE(R4:R7)</f>
        <v>0.8125</v>
      </c>
      <c r="W7" s="705" t="s">
        <v>1144</v>
      </c>
      <c r="X7" s="706" t="s">
        <v>1145</v>
      </c>
    </row>
    <row r="8" spans="1:24" ht="76.5" x14ac:dyDescent="0.2">
      <c r="A8" s="824"/>
      <c r="B8" s="817" t="s">
        <v>189</v>
      </c>
      <c r="C8" s="70" t="s">
        <v>400</v>
      </c>
      <c r="D8" s="36" t="s">
        <v>11</v>
      </c>
      <c r="E8" s="37" t="s">
        <v>158</v>
      </c>
      <c r="F8" s="37" t="s">
        <v>401</v>
      </c>
      <c r="G8" s="260" t="s">
        <v>593</v>
      </c>
      <c r="H8" s="132" t="s">
        <v>595</v>
      </c>
      <c r="I8" s="132"/>
      <c r="J8" s="375"/>
      <c r="K8" s="347"/>
      <c r="L8" s="295" t="s">
        <v>699</v>
      </c>
      <c r="M8" s="295"/>
      <c r="N8" s="295"/>
      <c r="O8" s="289"/>
      <c r="P8" s="276" t="s">
        <v>594</v>
      </c>
      <c r="Q8" s="316">
        <f t="shared" si="0"/>
        <v>1</v>
      </c>
      <c r="R8" s="530">
        <f t="shared" si="1"/>
        <v>0.25</v>
      </c>
      <c r="S8" s="199"/>
      <c r="W8" s="710" t="s">
        <v>1146</v>
      </c>
      <c r="X8" s="106" t="s">
        <v>1147</v>
      </c>
    </row>
    <row r="9" spans="1:24" ht="51" x14ac:dyDescent="0.2">
      <c r="A9" s="824"/>
      <c r="B9" s="826"/>
      <c r="C9" s="77" t="s">
        <v>181</v>
      </c>
      <c r="D9" s="34" t="s">
        <v>11</v>
      </c>
      <c r="E9" s="29" t="s">
        <v>193</v>
      </c>
      <c r="F9" s="29" t="s">
        <v>388</v>
      </c>
      <c r="G9" s="221" t="s">
        <v>595</v>
      </c>
      <c r="H9" s="29" t="s">
        <v>595</v>
      </c>
      <c r="I9" s="29"/>
      <c r="J9" s="284"/>
      <c r="K9" s="351"/>
      <c r="L9" s="296"/>
      <c r="M9" s="296" t="s">
        <v>699</v>
      </c>
      <c r="N9" s="296"/>
      <c r="O9" s="289"/>
      <c r="P9" s="209" t="s">
        <v>594</v>
      </c>
      <c r="Q9" s="126">
        <f t="shared" si="0"/>
        <v>2</v>
      </c>
      <c r="R9" s="531">
        <f t="shared" si="1"/>
        <v>0.5</v>
      </c>
      <c r="S9" s="6"/>
      <c r="W9" s="696" t="s">
        <v>1148</v>
      </c>
      <c r="X9" s="83" t="s">
        <v>1149</v>
      </c>
    </row>
    <row r="10" spans="1:24" ht="25.5" x14ac:dyDescent="0.2">
      <c r="A10" s="824"/>
      <c r="B10" s="826"/>
      <c r="C10" s="6" t="s">
        <v>182</v>
      </c>
      <c r="D10" s="13" t="s">
        <v>20</v>
      </c>
      <c r="E10" s="12" t="s">
        <v>248</v>
      </c>
      <c r="F10" s="12" t="s">
        <v>157</v>
      </c>
      <c r="G10" s="221" t="s">
        <v>595</v>
      </c>
      <c r="H10" s="29" t="s">
        <v>595</v>
      </c>
      <c r="I10" s="29"/>
      <c r="J10" s="284"/>
      <c r="K10" s="351"/>
      <c r="L10" s="296"/>
      <c r="M10" s="296"/>
      <c r="N10" s="296" t="s">
        <v>699</v>
      </c>
      <c r="O10" s="289"/>
      <c r="P10" s="209" t="s">
        <v>594</v>
      </c>
      <c r="Q10" s="126">
        <f t="shared" si="0"/>
        <v>3</v>
      </c>
      <c r="R10" s="531">
        <f t="shared" si="1"/>
        <v>0.75</v>
      </c>
      <c r="S10" s="6"/>
      <c r="W10" s="733"/>
      <c r="X10" s="734" t="s">
        <v>1150</v>
      </c>
    </row>
    <row r="11" spans="1:24" ht="51.75" thickBot="1" x14ac:dyDescent="0.25">
      <c r="A11" s="824"/>
      <c r="B11" s="830"/>
      <c r="C11" s="81" t="s">
        <v>183</v>
      </c>
      <c r="D11" s="39" t="s">
        <v>11</v>
      </c>
      <c r="E11" s="40" t="s">
        <v>248</v>
      </c>
      <c r="F11" s="40" t="s">
        <v>157</v>
      </c>
      <c r="G11" s="222" t="s">
        <v>595</v>
      </c>
      <c r="H11" s="40" t="s">
        <v>595</v>
      </c>
      <c r="I11" s="40"/>
      <c r="J11" s="286"/>
      <c r="K11" s="348"/>
      <c r="L11" s="296"/>
      <c r="M11" s="297" t="s">
        <v>699</v>
      </c>
      <c r="N11" s="296"/>
      <c r="O11" s="298"/>
      <c r="P11" s="277" t="s">
        <v>594</v>
      </c>
      <c r="Q11" s="124">
        <f t="shared" si="0"/>
        <v>2</v>
      </c>
      <c r="R11" s="532">
        <f t="shared" si="1"/>
        <v>0.5</v>
      </c>
      <c r="S11" s="18"/>
      <c r="T11" s="491">
        <f>AVERAGE(Q8:Q11)</f>
        <v>2</v>
      </c>
      <c r="U11" s="527">
        <f>AVERAGE(R8:R11)</f>
        <v>0.5</v>
      </c>
      <c r="W11" s="709" t="s">
        <v>1151</v>
      </c>
      <c r="X11" s="108" t="s">
        <v>1152</v>
      </c>
    </row>
    <row r="12" spans="1:24" ht="24.75" customHeight="1" x14ac:dyDescent="0.2">
      <c r="A12" s="824"/>
      <c r="B12" s="905" t="s">
        <v>197</v>
      </c>
      <c r="C12" s="72" t="s">
        <v>374</v>
      </c>
      <c r="D12" s="146">
        <v>2017</v>
      </c>
      <c r="E12" s="139" t="s">
        <v>200</v>
      </c>
      <c r="F12" s="111" t="s">
        <v>157</v>
      </c>
      <c r="G12" s="260" t="s">
        <v>595</v>
      </c>
      <c r="H12" s="132" t="s">
        <v>700</v>
      </c>
      <c r="I12" s="132" t="s">
        <v>700</v>
      </c>
      <c r="J12" s="375" t="s">
        <v>700</v>
      </c>
      <c r="K12" s="347"/>
      <c r="L12" s="295"/>
      <c r="M12" s="295"/>
      <c r="N12" s="295"/>
      <c r="O12" s="289" t="s">
        <v>699</v>
      </c>
      <c r="P12" s="276" t="s">
        <v>595</v>
      </c>
      <c r="Q12" s="316">
        <f t="shared" si="0"/>
        <v>4</v>
      </c>
      <c r="R12" s="530">
        <f t="shared" si="1"/>
        <v>1</v>
      </c>
      <c r="S12" s="199"/>
      <c r="W12" s="694"/>
      <c r="X12" s="695"/>
    </row>
    <row r="13" spans="1:24" ht="51" x14ac:dyDescent="0.2">
      <c r="A13" s="824"/>
      <c r="B13" s="880"/>
      <c r="C13" s="61" t="s">
        <v>524</v>
      </c>
      <c r="D13" s="144" t="s">
        <v>11</v>
      </c>
      <c r="E13" s="138" t="s">
        <v>201</v>
      </c>
      <c r="F13" s="138" t="s">
        <v>157</v>
      </c>
      <c r="G13" s="221" t="s">
        <v>595</v>
      </c>
      <c r="H13" s="29" t="s">
        <v>595</v>
      </c>
      <c r="I13" s="29"/>
      <c r="J13" s="284"/>
      <c r="K13" s="351"/>
      <c r="L13" s="296"/>
      <c r="M13" s="296" t="s">
        <v>699</v>
      </c>
      <c r="N13" s="296"/>
      <c r="O13" s="289"/>
      <c r="P13" s="209" t="s">
        <v>594</v>
      </c>
      <c r="Q13" s="126">
        <f t="shared" si="0"/>
        <v>2</v>
      </c>
      <c r="R13" s="531">
        <f t="shared" si="1"/>
        <v>0.5</v>
      </c>
      <c r="S13" s="6"/>
      <c r="W13" s="705" t="s">
        <v>1153</v>
      </c>
      <c r="X13" s="706" t="s">
        <v>1154</v>
      </c>
    </row>
    <row r="14" spans="1:24" ht="54.75" customHeight="1" x14ac:dyDescent="0.2">
      <c r="A14" s="824"/>
      <c r="B14" s="880"/>
      <c r="C14" s="101" t="s">
        <v>195</v>
      </c>
      <c r="D14" s="145"/>
      <c r="E14" s="139"/>
      <c r="F14" s="139"/>
      <c r="G14" s="806" t="s">
        <v>593</v>
      </c>
      <c r="H14" s="800" t="s">
        <v>593</v>
      </c>
      <c r="I14" s="800"/>
      <c r="J14" s="808"/>
      <c r="K14" s="810"/>
      <c r="L14" s="802" t="s">
        <v>699</v>
      </c>
      <c r="M14" s="802"/>
      <c r="N14" s="802"/>
      <c r="O14" s="804"/>
      <c r="P14" s="806" t="s">
        <v>593</v>
      </c>
      <c r="Q14" s="800">
        <f t="shared" si="0"/>
        <v>1</v>
      </c>
      <c r="R14" s="799">
        <f t="shared" si="1"/>
        <v>0.25</v>
      </c>
      <c r="S14" s="868"/>
      <c r="W14" s="739" t="s">
        <v>1155</v>
      </c>
      <c r="X14" s="740"/>
    </row>
    <row r="15" spans="1:24" ht="51" x14ac:dyDescent="0.2">
      <c r="A15" s="824"/>
      <c r="B15" s="880"/>
      <c r="C15" s="133" t="s">
        <v>526</v>
      </c>
      <c r="D15" s="145">
        <v>2017</v>
      </c>
      <c r="E15" s="139" t="s">
        <v>677</v>
      </c>
      <c r="F15" s="139" t="s">
        <v>600</v>
      </c>
      <c r="G15" s="807"/>
      <c r="H15" s="801"/>
      <c r="I15" s="801"/>
      <c r="J15" s="809"/>
      <c r="K15" s="811"/>
      <c r="L15" s="803"/>
      <c r="M15" s="803"/>
      <c r="N15" s="803"/>
      <c r="O15" s="805"/>
      <c r="P15" s="807"/>
      <c r="Q15" s="801"/>
      <c r="R15" s="798" t="str">
        <f t="shared" si="1"/>
        <v>No Valorable</v>
      </c>
      <c r="S15" s="858"/>
      <c r="W15" s="760" t="s">
        <v>1156</v>
      </c>
      <c r="X15" s="761" t="s">
        <v>1157</v>
      </c>
    </row>
    <row r="16" spans="1:24" ht="48.75" customHeight="1" x14ac:dyDescent="0.2">
      <c r="A16" s="824"/>
      <c r="B16" s="880"/>
      <c r="C16" s="85" t="s">
        <v>525</v>
      </c>
      <c r="D16" s="146">
        <v>2018</v>
      </c>
      <c r="E16" s="147" t="s">
        <v>199</v>
      </c>
      <c r="F16" s="147" t="s">
        <v>13</v>
      </c>
      <c r="G16" s="221"/>
      <c r="H16" s="29" t="s">
        <v>593</v>
      </c>
      <c r="I16" s="29"/>
      <c r="J16" s="284"/>
      <c r="K16" s="351"/>
      <c r="L16" s="296"/>
      <c r="M16" s="296"/>
      <c r="N16" s="296" t="s">
        <v>699</v>
      </c>
      <c r="O16" s="289"/>
      <c r="P16" s="209" t="s">
        <v>593</v>
      </c>
      <c r="Q16" s="126">
        <f t="shared" ref="Q16:Q37" si="2">IFERROR(LOOKUP("X",K16:O16,$K$83:$O$83),"No Valorable")</f>
        <v>3</v>
      </c>
      <c r="R16" s="531">
        <f t="shared" si="1"/>
        <v>0.75</v>
      </c>
      <c r="S16" s="6"/>
      <c r="W16" s="762"/>
      <c r="X16" s="763" t="s">
        <v>1158</v>
      </c>
    </row>
    <row r="17" spans="1:24" ht="45" customHeight="1" x14ac:dyDescent="0.2">
      <c r="A17" s="824"/>
      <c r="B17" s="880"/>
      <c r="C17" s="77" t="s">
        <v>194</v>
      </c>
      <c r="D17" s="34" t="s">
        <v>10</v>
      </c>
      <c r="E17" s="29" t="s">
        <v>158</v>
      </c>
      <c r="F17" s="29" t="s">
        <v>157</v>
      </c>
      <c r="G17" s="221" t="s">
        <v>595</v>
      </c>
      <c r="H17" s="29" t="s">
        <v>595</v>
      </c>
      <c r="I17" s="29"/>
      <c r="J17" s="284"/>
      <c r="K17" s="351"/>
      <c r="L17" s="296"/>
      <c r="M17" s="296" t="s">
        <v>699</v>
      </c>
      <c r="N17" s="296"/>
      <c r="O17" s="289"/>
      <c r="P17" s="209" t="s">
        <v>594</v>
      </c>
      <c r="Q17" s="126">
        <f t="shared" si="2"/>
        <v>2</v>
      </c>
      <c r="R17" s="531">
        <f t="shared" si="1"/>
        <v>0.5</v>
      </c>
      <c r="S17" s="6" t="s">
        <v>770</v>
      </c>
      <c r="W17" s="696" t="s">
        <v>1159</v>
      </c>
      <c r="X17" s="83" t="s">
        <v>1160</v>
      </c>
    </row>
    <row r="18" spans="1:24" ht="62.25" customHeight="1" x14ac:dyDescent="0.2">
      <c r="A18" s="824"/>
      <c r="B18" s="880"/>
      <c r="C18" s="77" t="s">
        <v>375</v>
      </c>
      <c r="D18" s="34" t="s">
        <v>11</v>
      </c>
      <c r="E18" s="29" t="s">
        <v>158</v>
      </c>
      <c r="F18" s="139" t="s">
        <v>157</v>
      </c>
      <c r="G18" s="221" t="s">
        <v>595</v>
      </c>
      <c r="H18" s="29" t="s">
        <v>595</v>
      </c>
      <c r="I18" s="29"/>
      <c r="J18" s="284"/>
      <c r="K18" s="351"/>
      <c r="L18" s="296"/>
      <c r="M18" s="296" t="s">
        <v>699</v>
      </c>
      <c r="N18" s="296"/>
      <c r="O18" s="289"/>
      <c r="P18" s="209" t="s">
        <v>594</v>
      </c>
      <c r="Q18" s="126">
        <f t="shared" si="2"/>
        <v>2</v>
      </c>
      <c r="R18" s="531">
        <f t="shared" si="1"/>
        <v>0.5</v>
      </c>
      <c r="S18" s="6"/>
      <c r="W18" s="696" t="s">
        <v>1161</v>
      </c>
      <c r="X18" s="83" t="s">
        <v>1162</v>
      </c>
    </row>
    <row r="19" spans="1:24" ht="48.75" customHeight="1" x14ac:dyDescent="0.2">
      <c r="A19" s="824"/>
      <c r="B19" s="880"/>
      <c r="C19" s="77" t="s">
        <v>376</v>
      </c>
      <c r="D19" s="34" t="s">
        <v>11</v>
      </c>
      <c r="E19" s="29" t="s">
        <v>201</v>
      </c>
      <c r="F19" s="29" t="s">
        <v>8</v>
      </c>
      <c r="G19" s="221" t="s">
        <v>593</v>
      </c>
      <c r="H19" s="29" t="s">
        <v>702</v>
      </c>
      <c r="I19" s="29" t="s">
        <v>700</v>
      </c>
      <c r="J19" s="284" t="s">
        <v>700</v>
      </c>
      <c r="K19" s="351"/>
      <c r="L19" s="296"/>
      <c r="M19" s="296"/>
      <c r="N19" s="296"/>
      <c r="O19" s="289"/>
      <c r="P19" s="209" t="s">
        <v>702</v>
      </c>
      <c r="Q19" s="126" t="str">
        <f t="shared" si="2"/>
        <v>No Valorable</v>
      </c>
      <c r="R19" s="531" t="str">
        <f t="shared" si="1"/>
        <v>No Valorable</v>
      </c>
      <c r="S19" s="6" t="s">
        <v>741</v>
      </c>
      <c r="W19" s="696" t="s">
        <v>1163</v>
      </c>
      <c r="X19" s="83" t="s">
        <v>1164</v>
      </c>
    </row>
    <row r="20" spans="1:24" ht="54" customHeight="1" x14ac:dyDescent="0.2">
      <c r="A20" s="824"/>
      <c r="B20" s="880"/>
      <c r="C20" s="77" t="s">
        <v>377</v>
      </c>
      <c r="D20" s="34" t="s">
        <v>11</v>
      </c>
      <c r="E20" s="29" t="s">
        <v>200</v>
      </c>
      <c r="F20" s="29" t="s">
        <v>157</v>
      </c>
      <c r="G20" s="221" t="s">
        <v>595</v>
      </c>
      <c r="H20" s="29" t="s">
        <v>595</v>
      </c>
      <c r="I20" s="29"/>
      <c r="J20" s="284"/>
      <c r="K20" s="351"/>
      <c r="L20" s="296"/>
      <c r="M20" s="296" t="s">
        <v>699</v>
      </c>
      <c r="N20" s="296"/>
      <c r="O20" s="289"/>
      <c r="P20" s="209" t="s">
        <v>594</v>
      </c>
      <c r="Q20" s="126">
        <f t="shared" si="2"/>
        <v>2</v>
      </c>
      <c r="R20" s="531">
        <f t="shared" si="1"/>
        <v>0.5</v>
      </c>
      <c r="S20" s="6"/>
      <c r="W20" s="696" t="s">
        <v>1165</v>
      </c>
      <c r="X20" s="83" t="s">
        <v>1166</v>
      </c>
    </row>
    <row r="21" spans="1:24" ht="76.5" x14ac:dyDescent="0.2">
      <c r="A21" s="824"/>
      <c r="B21" s="880"/>
      <c r="C21" s="134" t="s">
        <v>378</v>
      </c>
      <c r="D21" s="34" t="s">
        <v>11</v>
      </c>
      <c r="E21" s="29" t="s">
        <v>678</v>
      </c>
      <c r="F21" s="29" t="s">
        <v>389</v>
      </c>
      <c r="G21" s="221" t="s">
        <v>593</v>
      </c>
      <c r="H21" s="29" t="s">
        <v>595</v>
      </c>
      <c r="I21" s="29"/>
      <c r="J21" s="284"/>
      <c r="K21" s="351"/>
      <c r="L21" s="296" t="s">
        <v>699</v>
      </c>
      <c r="M21" s="296"/>
      <c r="N21" s="296"/>
      <c r="O21" s="289"/>
      <c r="P21" s="209" t="s">
        <v>594</v>
      </c>
      <c r="Q21" s="126">
        <f t="shared" si="2"/>
        <v>1</v>
      </c>
      <c r="R21" s="531">
        <f t="shared" si="1"/>
        <v>0.25</v>
      </c>
      <c r="S21" s="6"/>
      <c r="W21" s="696" t="s">
        <v>1167</v>
      </c>
      <c r="X21" s="83" t="s">
        <v>1168</v>
      </c>
    </row>
    <row r="22" spans="1:24" ht="102.75" thickBot="1" x14ac:dyDescent="0.25">
      <c r="A22" s="824"/>
      <c r="B22" s="900"/>
      <c r="C22" s="61" t="s">
        <v>196</v>
      </c>
      <c r="D22" s="144" t="s">
        <v>11</v>
      </c>
      <c r="E22" s="138" t="s">
        <v>678</v>
      </c>
      <c r="F22" s="138" t="s">
        <v>679</v>
      </c>
      <c r="G22" s="222" t="s">
        <v>593</v>
      </c>
      <c r="H22" s="40" t="s">
        <v>593</v>
      </c>
      <c r="I22" s="40"/>
      <c r="J22" s="286"/>
      <c r="K22" s="348"/>
      <c r="L22" s="296" t="s">
        <v>699</v>
      </c>
      <c r="M22" s="297"/>
      <c r="N22" s="296"/>
      <c r="O22" s="298"/>
      <c r="P22" s="277" t="s">
        <v>593</v>
      </c>
      <c r="Q22" s="124">
        <f t="shared" si="2"/>
        <v>1</v>
      </c>
      <c r="R22" s="532">
        <f t="shared" si="1"/>
        <v>0.25</v>
      </c>
      <c r="S22" s="18"/>
      <c r="T22" s="491">
        <f>AVERAGE(Q12:Q22)</f>
        <v>2</v>
      </c>
      <c r="U22" s="527">
        <f>AVERAGE(R12:R22)</f>
        <v>0.5</v>
      </c>
      <c r="V22" s="527">
        <f>AVERAGE(U7:U22)</f>
        <v>0.60416666666666663</v>
      </c>
      <c r="W22" s="705" t="s">
        <v>1169</v>
      </c>
      <c r="X22" s="706" t="s">
        <v>1170</v>
      </c>
    </row>
    <row r="23" spans="1:24" ht="70.5" customHeight="1" x14ac:dyDescent="0.2">
      <c r="A23" s="848" t="s">
        <v>590</v>
      </c>
      <c r="B23" s="817" t="s">
        <v>210</v>
      </c>
      <c r="C23" s="20" t="s">
        <v>204</v>
      </c>
      <c r="D23" s="30">
        <v>2017</v>
      </c>
      <c r="E23" s="27" t="s">
        <v>213</v>
      </c>
      <c r="F23" s="37" t="s">
        <v>373</v>
      </c>
      <c r="G23" s="260" t="s">
        <v>595</v>
      </c>
      <c r="H23" s="132" t="s">
        <v>700</v>
      </c>
      <c r="I23" s="132" t="s">
        <v>700</v>
      </c>
      <c r="J23" s="375" t="s">
        <v>700</v>
      </c>
      <c r="K23" s="347"/>
      <c r="L23" s="295"/>
      <c r="M23" s="295"/>
      <c r="N23" s="295"/>
      <c r="O23" s="289" t="s">
        <v>699</v>
      </c>
      <c r="P23" s="276" t="s">
        <v>595</v>
      </c>
      <c r="Q23" s="316">
        <f t="shared" si="2"/>
        <v>4</v>
      </c>
      <c r="R23" s="530">
        <f t="shared" si="1"/>
        <v>1</v>
      </c>
      <c r="S23" s="199"/>
      <c r="W23" s="731" t="s">
        <v>1171</v>
      </c>
      <c r="X23" s="732"/>
    </row>
    <row r="24" spans="1:24" ht="81.75" customHeight="1" x14ac:dyDescent="0.2">
      <c r="A24" s="824"/>
      <c r="B24" s="826"/>
      <c r="C24" s="6" t="s">
        <v>203</v>
      </c>
      <c r="D24" s="13">
        <v>2017</v>
      </c>
      <c r="E24" s="12" t="s">
        <v>212</v>
      </c>
      <c r="F24" s="29" t="s">
        <v>373</v>
      </c>
      <c r="G24" s="221" t="s">
        <v>595</v>
      </c>
      <c r="H24" s="29" t="s">
        <v>700</v>
      </c>
      <c r="I24" s="29" t="s">
        <v>700</v>
      </c>
      <c r="J24" s="284" t="s">
        <v>700</v>
      </c>
      <c r="K24" s="351"/>
      <c r="L24" s="296"/>
      <c r="M24" s="296"/>
      <c r="N24" s="296"/>
      <c r="O24" s="289" t="s">
        <v>699</v>
      </c>
      <c r="P24" s="209" t="s">
        <v>595</v>
      </c>
      <c r="Q24" s="126">
        <f t="shared" si="2"/>
        <v>4</v>
      </c>
      <c r="R24" s="531">
        <f t="shared" si="1"/>
        <v>1</v>
      </c>
      <c r="S24" s="6"/>
      <c r="W24" s="733" t="s">
        <v>1172</v>
      </c>
      <c r="X24" s="734"/>
    </row>
    <row r="25" spans="1:24" ht="102" x14ac:dyDescent="0.2">
      <c r="A25" s="824"/>
      <c r="B25" s="826"/>
      <c r="C25" s="6" t="s">
        <v>202</v>
      </c>
      <c r="D25" s="13" t="s">
        <v>85</v>
      </c>
      <c r="E25" s="12" t="s">
        <v>211</v>
      </c>
      <c r="F25" s="29" t="s">
        <v>674</v>
      </c>
      <c r="G25" s="221" t="s">
        <v>593</v>
      </c>
      <c r="H25" s="29" t="s">
        <v>593</v>
      </c>
      <c r="I25" s="29"/>
      <c r="J25" s="284"/>
      <c r="K25" s="351"/>
      <c r="L25" s="296" t="s">
        <v>699</v>
      </c>
      <c r="M25" s="296"/>
      <c r="N25" s="296"/>
      <c r="O25" s="289"/>
      <c r="P25" s="209" t="s">
        <v>593</v>
      </c>
      <c r="Q25" s="126">
        <f t="shared" si="2"/>
        <v>1</v>
      </c>
      <c r="R25" s="531">
        <f t="shared" si="1"/>
        <v>0.25</v>
      </c>
      <c r="S25" s="6"/>
      <c r="W25" s="733" t="s">
        <v>1173</v>
      </c>
      <c r="X25" s="734" t="s">
        <v>1174</v>
      </c>
    </row>
    <row r="26" spans="1:24" ht="67.5" customHeight="1" x14ac:dyDescent="0.2">
      <c r="A26" s="824"/>
      <c r="B26" s="826"/>
      <c r="C26" s="6" t="s">
        <v>205</v>
      </c>
      <c r="D26" s="13">
        <v>2017</v>
      </c>
      <c r="E26" s="29" t="s">
        <v>214</v>
      </c>
      <c r="F26" s="29" t="s">
        <v>214</v>
      </c>
      <c r="G26" s="221" t="s">
        <v>593</v>
      </c>
      <c r="H26" s="29" t="s">
        <v>593</v>
      </c>
      <c r="I26" s="29"/>
      <c r="J26" s="284"/>
      <c r="K26" s="351"/>
      <c r="L26" s="296" t="s">
        <v>699</v>
      </c>
      <c r="M26" s="296"/>
      <c r="N26" s="296"/>
      <c r="O26" s="289"/>
      <c r="P26" s="209" t="s">
        <v>593</v>
      </c>
      <c r="Q26" s="126">
        <f t="shared" si="2"/>
        <v>1</v>
      </c>
      <c r="R26" s="531">
        <f t="shared" si="1"/>
        <v>0.25</v>
      </c>
      <c r="S26" s="6"/>
      <c r="W26" s="733" t="s">
        <v>1175</v>
      </c>
      <c r="X26" s="734" t="s">
        <v>1176</v>
      </c>
    </row>
    <row r="27" spans="1:24" ht="46.5" customHeight="1" x14ac:dyDescent="0.2">
      <c r="A27" s="824"/>
      <c r="B27" s="826"/>
      <c r="C27" s="77" t="s">
        <v>206</v>
      </c>
      <c r="D27" s="34" t="s">
        <v>11</v>
      </c>
      <c r="E27" s="29" t="s">
        <v>215</v>
      </c>
      <c r="F27" s="29" t="s">
        <v>215</v>
      </c>
      <c r="G27" s="221" t="s">
        <v>595</v>
      </c>
      <c r="H27" s="29" t="s">
        <v>595</v>
      </c>
      <c r="I27" s="29"/>
      <c r="J27" s="284"/>
      <c r="K27" s="351"/>
      <c r="L27" s="296"/>
      <c r="M27" s="296" t="s">
        <v>699</v>
      </c>
      <c r="N27" s="296"/>
      <c r="O27" s="289"/>
      <c r="P27" s="209" t="s">
        <v>594</v>
      </c>
      <c r="Q27" s="126">
        <f t="shared" si="2"/>
        <v>2</v>
      </c>
      <c r="R27" s="531">
        <f t="shared" si="1"/>
        <v>0.5</v>
      </c>
      <c r="S27" s="6"/>
      <c r="W27" s="696"/>
      <c r="X27" s="83" t="s">
        <v>1177</v>
      </c>
    </row>
    <row r="28" spans="1:24" ht="39.75" customHeight="1" x14ac:dyDescent="0.2">
      <c r="A28" s="824"/>
      <c r="B28" s="826"/>
      <c r="C28" s="77" t="s">
        <v>207</v>
      </c>
      <c r="D28" s="34" t="s">
        <v>11</v>
      </c>
      <c r="E28" s="29" t="s">
        <v>215</v>
      </c>
      <c r="F28" s="29" t="s">
        <v>215</v>
      </c>
      <c r="G28" s="221" t="s">
        <v>595</v>
      </c>
      <c r="H28" s="29" t="s">
        <v>592</v>
      </c>
      <c r="I28" s="29" t="s">
        <v>700</v>
      </c>
      <c r="J28" s="284" t="s">
        <v>700</v>
      </c>
      <c r="K28" s="351"/>
      <c r="L28" s="296"/>
      <c r="M28" s="296"/>
      <c r="N28" s="296"/>
      <c r="O28" s="289"/>
      <c r="P28" s="209" t="s">
        <v>592</v>
      </c>
      <c r="Q28" s="126" t="str">
        <f t="shared" si="2"/>
        <v>No Valorable</v>
      </c>
      <c r="R28" s="531" t="str">
        <f t="shared" si="1"/>
        <v>No Valorable</v>
      </c>
      <c r="S28" s="6" t="s">
        <v>771</v>
      </c>
      <c r="W28" s="696"/>
      <c r="X28" s="83" t="s">
        <v>1178</v>
      </c>
    </row>
    <row r="29" spans="1:24" ht="41.25" customHeight="1" x14ac:dyDescent="0.2">
      <c r="A29" s="824"/>
      <c r="B29" s="826"/>
      <c r="C29" s="77" t="s">
        <v>208</v>
      </c>
      <c r="D29" s="34" t="s">
        <v>11</v>
      </c>
      <c r="E29" s="29" t="s">
        <v>215</v>
      </c>
      <c r="F29" s="29" t="s">
        <v>215</v>
      </c>
      <c r="G29" s="221" t="s">
        <v>595</v>
      </c>
      <c r="H29" s="29" t="s">
        <v>593</v>
      </c>
      <c r="I29" s="29"/>
      <c r="J29" s="284"/>
      <c r="K29" s="351"/>
      <c r="L29" s="296" t="s">
        <v>699</v>
      </c>
      <c r="M29" s="296"/>
      <c r="N29" s="296"/>
      <c r="O29" s="289"/>
      <c r="P29" s="209" t="s">
        <v>593</v>
      </c>
      <c r="Q29" s="126">
        <f t="shared" si="2"/>
        <v>1</v>
      </c>
      <c r="R29" s="531">
        <f t="shared" si="1"/>
        <v>0.25</v>
      </c>
      <c r="S29" s="6"/>
      <c r="W29" s="696" t="s">
        <v>1179</v>
      </c>
      <c r="X29" s="83" t="s">
        <v>1180</v>
      </c>
    </row>
    <row r="30" spans="1:24" ht="53.25" customHeight="1" thickBot="1" x14ac:dyDescent="0.25">
      <c r="A30" s="824"/>
      <c r="B30" s="830"/>
      <c r="C30" s="81" t="s">
        <v>209</v>
      </c>
      <c r="D30" s="39" t="s">
        <v>11</v>
      </c>
      <c r="E30" s="40" t="s">
        <v>157</v>
      </c>
      <c r="F30" s="40" t="s">
        <v>157</v>
      </c>
      <c r="G30" s="222" t="s">
        <v>595</v>
      </c>
      <c r="H30" s="40" t="s">
        <v>595</v>
      </c>
      <c r="I30" s="40"/>
      <c r="J30" s="286"/>
      <c r="K30" s="348"/>
      <c r="L30" s="296"/>
      <c r="M30" s="297" t="s">
        <v>699</v>
      </c>
      <c r="N30" s="296"/>
      <c r="O30" s="298"/>
      <c r="P30" s="277" t="s">
        <v>594</v>
      </c>
      <c r="Q30" s="124">
        <f t="shared" si="2"/>
        <v>2</v>
      </c>
      <c r="R30" s="532">
        <f t="shared" si="1"/>
        <v>0.5</v>
      </c>
      <c r="S30" s="18"/>
      <c r="T30" s="491">
        <f>AVERAGE(Q23:Q30)</f>
        <v>2.1428571428571428</v>
      </c>
      <c r="U30" s="527">
        <f>AVERAGE(R23:R30)</f>
        <v>0.5357142857142857</v>
      </c>
      <c r="W30" s="709" t="s">
        <v>1181</v>
      </c>
      <c r="X30" s="108" t="s">
        <v>1182</v>
      </c>
    </row>
    <row r="31" spans="1:24" ht="20.25" customHeight="1" x14ac:dyDescent="0.2">
      <c r="A31" s="824"/>
      <c r="B31" s="905" t="s">
        <v>223</v>
      </c>
      <c r="C31" s="9" t="s">
        <v>216</v>
      </c>
      <c r="D31" s="143">
        <v>2017</v>
      </c>
      <c r="E31" s="141" t="s">
        <v>214</v>
      </c>
      <c r="F31" s="147" t="s">
        <v>214</v>
      </c>
      <c r="G31" s="260" t="s">
        <v>595</v>
      </c>
      <c r="H31" s="132" t="s">
        <v>593</v>
      </c>
      <c r="I31" s="132"/>
      <c r="J31" s="375"/>
      <c r="K31" s="347"/>
      <c r="L31" s="295" t="s">
        <v>699</v>
      </c>
      <c r="M31" s="295"/>
      <c r="N31" s="295"/>
      <c r="O31" s="289"/>
      <c r="P31" s="276" t="s">
        <v>593</v>
      </c>
      <c r="Q31" s="316">
        <f t="shared" si="2"/>
        <v>1</v>
      </c>
      <c r="R31" s="530">
        <f t="shared" si="1"/>
        <v>0.25</v>
      </c>
      <c r="S31" s="199"/>
      <c r="W31" s="737" t="s">
        <v>1183</v>
      </c>
      <c r="X31" s="738" t="s">
        <v>1184</v>
      </c>
    </row>
    <row r="32" spans="1:24" ht="21" customHeight="1" x14ac:dyDescent="0.2">
      <c r="A32" s="824"/>
      <c r="B32" s="880"/>
      <c r="C32" s="6" t="s">
        <v>217</v>
      </c>
      <c r="D32" s="13" t="s">
        <v>19</v>
      </c>
      <c r="E32" s="12" t="s">
        <v>214</v>
      </c>
      <c r="F32" s="12" t="s">
        <v>214</v>
      </c>
      <c r="G32" s="221"/>
      <c r="H32" s="29" t="s">
        <v>593</v>
      </c>
      <c r="I32" s="29"/>
      <c r="J32" s="284"/>
      <c r="K32" s="351"/>
      <c r="L32" s="296"/>
      <c r="M32" s="296" t="s">
        <v>699</v>
      </c>
      <c r="N32" s="296"/>
      <c r="O32" s="289"/>
      <c r="P32" s="209" t="s">
        <v>593</v>
      </c>
      <c r="Q32" s="126">
        <f t="shared" si="2"/>
        <v>2</v>
      </c>
      <c r="R32" s="531">
        <f t="shared" si="1"/>
        <v>0.5</v>
      </c>
      <c r="S32" s="6"/>
      <c r="W32" s="733"/>
      <c r="X32" s="734" t="s">
        <v>1185</v>
      </c>
    </row>
    <row r="33" spans="1:24" ht="24" customHeight="1" x14ac:dyDescent="0.2">
      <c r="A33" s="824"/>
      <c r="B33" s="880"/>
      <c r="C33" s="6" t="s">
        <v>218</v>
      </c>
      <c r="D33" s="13" t="s">
        <v>19</v>
      </c>
      <c r="E33" s="12" t="s">
        <v>214</v>
      </c>
      <c r="F33" s="12" t="s">
        <v>214</v>
      </c>
      <c r="G33" s="221"/>
      <c r="H33" s="29" t="s">
        <v>593</v>
      </c>
      <c r="I33" s="29"/>
      <c r="J33" s="284"/>
      <c r="K33" s="351"/>
      <c r="L33" s="296" t="s">
        <v>699</v>
      </c>
      <c r="M33" s="296"/>
      <c r="N33" s="296"/>
      <c r="O33" s="289"/>
      <c r="P33" s="209" t="s">
        <v>593</v>
      </c>
      <c r="Q33" s="126">
        <f t="shared" si="2"/>
        <v>1</v>
      </c>
      <c r="R33" s="531">
        <f t="shared" si="1"/>
        <v>0.25</v>
      </c>
      <c r="S33" s="6"/>
      <c r="W33" s="733"/>
      <c r="X33" s="734" t="s">
        <v>1186</v>
      </c>
    </row>
    <row r="34" spans="1:24" ht="36" customHeight="1" x14ac:dyDescent="0.2">
      <c r="A34" s="824"/>
      <c r="B34" s="880"/>
      <c r="C34" s="6" t="s">
        <v>219</v>
      </c>
      <c r="D34" s="13" t="s">
        <v>11</v>
      </c>
      <c r="E34" s="12" t="s">
        <v>214</v>
      </c>
      <c r="F34" s="29" t="s">
        <v>214</v>
      </c>
      <c r="G34" s="221" t="s">
        <v>595</v>
      </c>
      <c r="H34" s="29" t="s">
        <v>595</v>
      </c>
      <c r="I34" s="29" t="s">
        <v>700</v>
      </c>
      <c r="J34" s="284" t="s">
        <v>700</v>
      </c>
      <c r="K34" s="351"/>
      <c r="L34" s="296"/>
      <c r="M34" s="296"/>
      <c r="N34" s="296"/>
      <c r="O34" s="289" t="s">
        <v>699</v>
      </c>
      <c r="P34" s="209" t="s">
        <v>595</v>
      </c>
      <c r="Q34" s="126">
        <f t="shared" si="2"/>
        <v>4</v>
      </c>
      <c r="R34" s="531">
        <f t="shared" si="1"/>
        <v>1</v>
      </c>
      <c r="S34" s="6" t="s">
        <v>722</v>
      </c>
      <c r="W34" s="733" t="s">
        <v>1187</v>
      </c>
      <c r="X34" s="734" t="s">
        <v>1188</v>
      </c>
    </row>
    <row r="35" spans="1:24" ht="59.25" customHeight="1" x14ac:dyDescent="0.2">
      <c r="A35" s="824"/>
      <c r="B35" s="880"/>
      <c r="C35" s="77" t="s">
        <v>220</v>
      </c>
      <c r="D35" s="34" t="s">
        <v>11</v>
      </c>
      <c r="E35" s="29" t="s">
        <v>111</v>
      </c>
      <c r="F35" s="29" t="s">
        <v>527</v>
      </c>
      <c r="G35" s="221" t="s">
        <v>595</v>
      </c>
      <c r="H35" s="29" t="s">
        <v>595</v>
      </c>
      <c r="I35" s="29"/>
      <c r="J35" s="284"/>
      <c r="K35" s="351"/>
      <c r="L35" s="296"/>
      <c r="M35" s="296" t="s">
        <v>699</v>
      </c>
      <c r="N35" s="296"/>
      <c r="O35" s="289"/>
      <c r="P35" s="209" t="s">
        <v>594</v>
      </c>
      <c r="Q35" s="126">
        <f t="shared" si="2"/>
        <v>2</v>
      </c>
      <c r="R35" s="531">
        <f t="shared" si="1"/>
        <v>0.5</v>
      </c>
      <c r="S35" s="6"/>
      <c r="W35" s="696" t="s">
        <v>1189</v>
      </c>
      <c r="X35" s="83" t="s">
        <v>1190</v>
      </c>
    </row>
    <row r="36" spans="1:24" ht="44.25" customHeight="1" x14ac:dyDescent="0.2">
      <c r="A36" s="824"/>
      <c r="B36" s="880"/>
      <c r="C36" s="77" t="s">
        <v>221</v>
      </c>
      <c r="D36" s="34">
        <v>2018</v>
      </c>
      <c r="E36" s="29" t="s">
        <v>512</v>
      </c>
      <c r="F36" s="12" t="s">
        <v>13</v>
      </c>
      <c r="G36" s="221"/>
      <c r="H36" s="29" t="s">
        <v>593</v>
      </c>
      <c r="I36" s="29"/>
      <c r="J36" s="284"/>
      <c r="K36" s="351" t="s">
        <v>699</v>
      </c>
      <c r="L36" s="296"/>
      <c r="M36" s="296"/>
      <c r="N36" s="296"/>
      <c r="O36" s="289"/>
      <c r="P36" s="209" t="s">
        <v>593</v>
      </c>
      <c r="Q36" s="126">
        <f t="shared" si="2"/>
        <v>0</v>
      </c>
      <c r="R36" s="531">
        <f t="shared" si="1"/>
        <v>0</v>
      </c>
      <c r="S36" s="6" t="s">
        <v>772</v>
      </c>
      <c r="W36" s="696"/>
      <c r="X36" s="83"/>
    </row>
    <row r="37" spans="1:24" ht="23.25" customHeight="1" x14ac:dyDescent="0.2">
      <c r="A37" s="824"/>
      <c r="B37" s="880"/>
      <c r="C37" s="61" t="s">
        <v>528</v>
      </c>
      <c r="D37" s="144"/>
      <c r="E37" s="138"/>
      <c r="F37" s="61"/>
      <c r="G37" s="806"/>
      <c r="H37" s="800" t="s">
        <v>593</v>
      </c>
      <c r="I37" s="800"/>
      <c r="J37" s="808"/>
      <c r="K37" s="810"/>
      <c r="L37" s="802" t="s">
        <v>699</v>
      </c>
      <c r="M37" s="802"/>
      <c r="N37" s="802"/>
      <c r="O37" s="804"/>
      <c r="P37" s="806" t="s">
        <v>593</v>
      </c>
      <c r="Q37" s="800">
        <f t="shared" si="2"/>
        <v>1</v>
      </c>
      <c r="R37" s="799">
        <f t="shared" si="1"/>
        <v>0.25</v>
      </c>
      <c r="S37" s="868"/>
      <c r="W37" s="705"/>
      <c r="X37" s="706"/>
    </row>
    <row r="38" spans="1:24" ht="51" x14ac:dyDescent="0.2">
      <c r="A38" s="824"/>
      <c r="B38" s="880"/>
      <c r="C38" s="133" t="s">
        <v>529</v>
      </c>
      <c r="D38" s="145" t="s">
        <v>20</v>
      </c>
      <c r="E38" s="139" t="s">
        <v>14</v>
      </c>
      <c r="F38" s="139" t="s">
        <v>13</v>
      </c>
      <c r="G38" s="807"/>
      <c r="H38" s="801"/>
      <c r="I38" s="801"/>
      <c r="J38" s="809"/>
      <c r="K38" s="811"/>
      <c r="L38" s="803"/>
      <c r="M38" s="803"/>
      <c r="N38" s="803"/>
      <c r="O38" s="805"/>
      <c r="P38" s="807"/>
      <c r="Q38" s="801"/>
      <c r="R38" s="798" t="str">
        <f t="shared" si="1"/>
        <v>No Valorable</v>
      </c>
      <c r="S38" s="858"/>
      <c r="W38" s="760"/>
      <c r="X38" s="761" t="s">
        <v>1191</v>
      </c>
    </row>
    <row r="39" spans="1:24" ht="43.5" customHeight="1" x14ac:dyDescent="0.2">
      <c r="A39" s="824"/>
      <c r="B39" s="880"/>
      <c r="C39" s="85" t="s">
        <v>530</v>
      </c>
      <c r="D39" s="146" t="s">
        <v>20</v>
      </c>
      <c r="E39" s="147" t="s">
        <v>13</v>
      </c>
      <c r="F39" s="147" t="s">
        <v>439</v>
      </c>
      <c r="G39" s="221"/>
      <c r="H39" s="29" t="s">
        <v>593</v>
      </c>
      <c r="I39" s="29"/>
      <c r="J39" s="284"/>
      <c r="K39" s="351" t="s">
        <v>699</v>
      </c>
      <c r="L39" s="296"/>
      <c r="M39" s="296"/>
      <c r="N39" s="296"/>
      <c r="O39" s="289"/>
      <c r="P39" s="209" t="s">
        <v>593</v>
      </c>
      <c r="Q39" s="126">
        <f t="shared" ref="Q39:Q65" si="3">IFERROR(LOOKUP("X",K39:O39,$K$83:$O$83),"No Valorable")</f>
        <v>0</v>
      </c>
      <c r="R39" s="531">
        <f t="shared" si="1"/>
        <v>0</v>
      </c>
      <c r="S39" s="6" t="s">
        <v>1326</v>
      </c>
      <c r="W39" s="762"/>
      <c r="X39" s="763"/>
    </row>
    <row r="40" spans="1:24" ht="33.75" customHeight="1" thickBot="1" x14ac:dyDescent="0.25">
      <c r="A40" s="825"/>
      <c r="B40" s="900"/>
      <c r="C40" s="61" t="s">
        <v>222</v>
      </c>
      <c r="D40" s="144" t="s">
        <v>10</v>
      </c>
      <c r="E40" s="138" t="s">
        <v>155</v>
      </c>
      <c r="F40" s="138" t="s">
        <v>157</v>
      </c>
      <c r="G40" s="222" t="s">
        <v>593</v>
      </c>
      <c r="H40" s="40" t="s">
        <v>593</v>
      </c>
      <c r="I40" s="40"/>
      <c r="J40" s="286"/>
      <c r="K40" s="348"/>
      <c r="L40" s="296" t="s">
        <v>699</v>
      </c>
      <c r="M40" s="297"/>
      <c r="N40" s="296"/>
      <c r="O40" s="298"/>
      <c r="P40" s="277" t="s">
        <v>593</v>
      </c>
      <c r="Q40" s="124">
        <f t="shared" si="3"/>
        <v>1</v>
      </c>
      <c r="R40" s="532">
        <f t="shared" si="1"/>
        <v>0.25</v>
      </c>
      <c r="S40" s="18"/>
      <c r="T40" s="491">
        <f>AVERAGE(Q31:Q40)</f>
        <v>1.3333333333333333</v>
      </c>
      <c r="U40" s="527">
        <f>AVERAGE(R31:R40)</f>
        <v>0.33333333333333331</v>
      </c>
      <c r="V40" s="527">
        <f>AVERAGE(U30:U40)</f>
        <v>0.43452380952380953</v>
      </c>
      <c r="W40" s="705" t="s">
        <v>1192</v>
      </c>
      <c r="X40" s="706" t="s">
        <v>1193</v>
      </c>
    </row>
    <row r="41" spans="1:24" ht="44.25" customHeight="1" x14ac:dyDescent="0.2">
      <c r="A41" s="848" t="s">
        <v>231</v>
      </c>
      <c r="B41" s="871" t="s">
        <v>228</v>
      </c>
      <c r="C41" s="70" t="s">
        <v>531</v>
      </c>
      <c r="D41" s="36" t="s">
        <v>11</v>
      </c>
      <c r="E41" s="37" t="s">
        <v>229</v>
      </c>
      <c r="F41" s="37" t="s">
        <v>675</v>
      </c>
      <c r="G41" s="260" t="s">
        <v>595</v>
      </c>
      <c r="H41" s="132" t="s">
        <v>593</v>
      </c>
      <c r="I41" s="132"/>
      <c r="J41" s="375"/>
      <c r="K41" s="347"/>
      <c r="L41" s="295" t="s">
        <v>699</v>
      </c>
      <c r="M41" s="295"/>
      <c r="N41" s="295"/>
      <c r="O41" s="289"/>
      <c r="P41" s="276" t="s">
        <v>593</v>
      </c>
      <c r="Q41" s="316">
        <f t="shared" si="3"/>
        <v>1</v>
      </c>
      <c r="R41" s="530">
        <f t="shared" si="1"/>
        <v>0.25</v>
      </c>
      <c r="S41" s="199"/>
      <c r="W41" s="710" t="s">
        <v>1194</v>
      </c>
      <c r="X41" s="106" t="s">
        <v>1195</v>
      </c>
    </row>
    <row r="42" spans="1:24" ht="20.25" customHeight="1" x14ac:dyDescent="0.2">
      <c r="A42" s="824"/>
      <c r="B42" s="880"/>
      <c r="C42" s="77" t="s">
        <v>224</v>
      </c>
      <c r="D42" s="34" t="s">
        <v>11</v>
      </c>
      <c r="E42" s="29" t="s">
        <v>90</v>
      </c>
      <c r="F42" s="29" t="s">
        <v>88</v>
      </c>
      <c r="G42" s="221" t="s">
        <v>593</v>
      </c>
      <c r="H42" s="29" t="s">
        <v>593</v>
      </c>
      <c r="I42" s="29"/>
      <c r="J42" s="284"/>
      <c r="K42" s="351"/>
      <c r="L42" s="296" t="s">
        <v>699</v>
      </c>
      <c r="M42" s="296"/>
      <c r="N42" s="296"/>
      <c r="O42" s="289"/>
      <c r="P42" s="209" t="s">
        <v>593</v>
      </c>
      <c r="Q42" s="126">
        <f t="shared" si="3"/>
        <v>1</v>
      </c>
      <c r="R42" s="531">
        <f t="shared" si="1"/>
        <v>0.25</v>
      </c>
      <c r="S42" s="6"/>
      <c r="W42" s="696" t="s">
        <v>1196</v>
      </c>
      <c r="X42" s="83" t="s">
        <v>1197</v>
      </c>
    </row>
    <row r="43" spans="1:24" ht="39.75" customHeight="1" x14ac:dyDescent="0.2">
      <c r="A43" s="824"/>
      <c r="B43" s="880"/>
      <c r="C43" s="77" t="s">
        <v>390</v>
      </c>
      <c r="D43" s="34" t="s">
        <v>11</v>
      </c>
      <c r="E43" s="29" t="s">
        <v>230</v>
      </c>
      <c r="F43" s="29" t="s">
        <v>532</v>
      </c>
      <c r="G43" s="221" t="s">
        <v>593</v>
      </c>
      <c r="H43" s="29" t="s">
        <v>595</v>
      </c>
      <c r="I43" s="29"/>
      <c r="J43" s="284"/>
      <c r="K43" s="351"/>
      <c r="L43" s="296" t="s">
        <v>699</v>
      </c>
      <c r="M43" s="296"/>
      <c r="N43" s="296"/>
      <c r="O43" s="289"/>
      <c r="P43" s="209" t="s">
        <v>594</v>
      </c>
      <c r="Q43" s="126">
        <f t="shared" si="3"/>
        <v>1</v>
      </c>
      <c r="R43" s="531">
        <f t="shared" si="1"/>
        <v>0.25</v>
      </c>
      <c r="S43" s="6"/>
      <c r="W43" s="696" t="s">
        <v>1198</v>
      </c>
      <c r="X43" s="83" t="s">
        <v>1199</v>
      </c>
    </row>
    <row r="44" spans="1:24" ht="33" customHeight="1" x14ac:dyDescent="0.2">
      <c r="A44" s="824"/>
      <c r="B44" s="880"/>
      <c r="C44" s="77" t="s">
        <v>225</v>
      </c>
      <c r="D44" s="34" t="s">
        <v>85</v>
      </c>
      <c r="E44" s="29" t="s">
        <v>229</v>
      </c>
      <c r="F44" s="29" t="s">
        <v>119</v>
      </c>
      <c r="G44" s="221" t="s">
        <v>595</v>
      </c>
      <c r="H44" s="29" t="s">
        <v>595</v>
      </c>
      <c r="I44" s="29"/>
      <c r="J44" s="284"/>
      <c r="K44" s="351"/>
      <c r="L44" s="296"/>
      <c r="M44" s="296" t="s">
        <v>699</v>
      </c>
      <c r="N44" s="296"/>
      <c r="O44" s="289"/>
      <c r="P44" s="209" t="s">
        <v>594</v>
      </c>
      <c r="Q44" s="126">
        <f t="shared" si="3"/>
        <v>2</v>
      </c>
      <c r="R44" s="531">
        <f t="shared" si="1"/>
        <v>0.5</v>
      </c>
      <c r="S44" s="6" t="s">
        <v>785</v>
      </c>
      <c r="W44" s="696" t="s">
        <v>1200</v>
      </c>
      <c r="X44" s="83" t="s">
        <v>1201</v>
      </c>
    </row>
    <row r="45" spans="1:24" ht="33" customHeight="1" x14ac:dyDescent="0.2">
      <c r="A45" s="824"/>
      <c r="B45" s="880"/>
      <c r="C45" s="77" t="s">
        <v>226</v>
      </c>
      <c r="D45" s="34" t="s">
        <v>85</v>
      </c>
      <c r="E45" s="29" t="s">
        <v>229</v>
      </c>
      <c r="F45" s="29" t="s">
        <v>119</v>
      </c>
      <c r="G45" s="221" t="s">
        <v>595</v>
      </c>
      <c r="H45" s="29" t="s">
        <v>595</v>
      </c>
      <c r="I45" s="29"/>
      <c r="J45" s="284"/>
      <c r="K45" s="351"/>
      <c r="L45" s="296"/>
      <c r="M45" s="296" t="s">
        <v>699</v>
      </c>
      <c r="N45" s="296"/>
      <c r="O45" s="289"/>
      <c r="P45" s="209" t="s">
        <v>594</v>
      </c>
      <c r="Q45" s="126">
        <f t="shared" si="3"/>
        <v>2</v>
      </c>
      <c r="R45" s="531">
        <f t="shared" si="1"/>
        <v>0.5</v>
      </c>
      <c r="S45" s="6" t="s">
        <v>785</v>
      </c>
      <c r="W45" s="696" t="s">
        <v>1202</v>
      </c>
      <c r="X45" s="83" t="s">
        <v>1202</v>
      </c>
    </row>
    <row r="46" spans="1:24" ht="28.5" customHeight="1" thickBot="1" x14ac:dyDescent="0.25">
      <c r="A46" s="825"/>
      <c r="B46" s="873"/>
      <c r="C46" s="18" t="s">
        <v>227</v>
      </c>
      <c r="D46" s="39" t="s">
        <v>19</v>
      </c>
      <c r="E46" s="22" t="s">
        <v>229</v>
      </c>
      <c r="F46" s="22" t="s">
        <v>119</v>
      </c>
      <c r="G46" s="222"/>
      <c r="H46" s="40" t="s">
        <v>593</v>
      </c>
      <c r="I46" s="40"/>
      <c r="J46" s="286"/>
      <c r="K46" s="348"/>
      <c r="L46" s="296"/>
      <c r="M46" s="297" t="s">
        <v>699</v>
      </c>
      <c r="N46" s="296"/>
      <c r="O46" s="298"/>
      <c r="P46" s="277" t="s">
        <v>593</v>
      </c>
      <c r="Q46" s="124">
        <f t="shared" si="3"/>
        <v>2</v>
      </c>
      <c r="R46" s="532">
        <f t="shared" si="1"/>
        <v>0.5</v>
      </c>
      <c r="S46" s="18"/>
      <c r="T46" s="491">
        <f>AVERAGE(Q41:Q46)</f>
        <v>1.5</v>
      </c>
      <c r="U46" s="527">
        <f>AVERAGE(R41:R46)</f>
        <v>0.375</v>
      </c>
      <c r="V46" s="527">
        <f>U46</f>
        <v>0.375</v>
      </c>
      <c r="W46" s="741"/>
      <c r="X46" s="742" t="s">
        <v>1203</v>
      </c>
    </row>
    <row r="47" spans="1:24" ht="38.25" customHeight="1" x14ac:dyDescent="0.2">
      <c r="A47" s="848" t="s">
        <v>358</v>
      </c>
      <c r="B47" s="905" t="s">
        <v>243</v>
      </c>
      <c r="C47" s="72" t="s">
        <v>232</v>
      </c>
      <c r="D47" s="146" t="s">
        <v>11</v>
      </c>
      <c r="E47" s="147" t="s">
        <v>246</v>
      </c>
      <c r="F47" s="147" t="s">
        <v>533</v>
      </c>
      <c r="G47" s="260" t="s">
        <v>595</v>
      </c>
      <c r="H47" s="132" t="s">
        <v>595</v>
      </c>
      <c r="I47" s="132"/>
      <c r="J47" s="375"/>
      <c r="K47" s="347"/>
      <c r="L47" s="295"/>
      <c r="M47" s="295" t="s">
        <v>699</v>
      </c>
      <c r="N47" s="295"/>
      <c r="O47" s="289"/>
      <c r="P47" s="276" t="s">
        <v>594</v>
      </c>
      <c r="Q47" s="316">
        <f t="shared" si="3"/>
        <v>2</v>
      </c>
      <c r="R47" s="530">
        <f t="shared" si="1"/>
        <v>0.5</v>
      </c>
      <c r="S47" s="199"/>
      <c r="W47" s="694" t="s">
        <v>1204</v>
      </c>
      <c r="X47" s="695" t="s">
        <v>1204</v>
      </c>
    </row>
    <row r="48" spans="1:24" ht="31.5" customHeight="1" x14ac:dyDescent="0.2">
      <c r="A48" s="824"/>
      <c r="B48" s="880"/>
      <c r="C48" s="6" t="s">
        <v>233</v>
      </c>
      <c r="D48" s="13" t="s">
        <v>11</v>
      </c>
      <c r="E48" s="29" t="s">
        <v>534</v>
      </c>
      <c r="F48" s="29" t="s">
        <v>253</v>
      </c>
      <c r="G48" s="221" t="s">
        <v>595</v>
      </c>
      <c r="H48" s="29" t="s">
        <v>595</v>
      </c>
      <c r="I48" s="29"/>
      <c r="J48" s="284"/>
      <c r="K48" s="351"/>
      <c r="L48" s="296"/>
      <c r="M48" s="296" t="s">
        <v>699</v>
      </c>
      <c r="N48" s="296"/>
      <c r="O48" s="289"/>
      <c r="P48" s="209" t="s">
        <v>594</v>
      </c>
      <c r="Q48" s="126">
        <f t="shared" si="3"/>
        <v>2</v>
      </c>
      <c r="R48" s="531">
        <f t="shared" si="1"/>
        <v>0.5</v>
      </c>
      <c r="S48" s="6"/>
      <c r="W48" s="733" t="s">
        <v>1205</v>
      </c>
      <c r="X48" s="734" t="s">
        <v>1206</v>
      </c>
    </row>
    <row r="49" spans="1:24" ht="33.75" customHeight="1" x14ac:dyDescent="0.2">
      <c r="A49" s="824"/>
      <c r="B49" s="880"/>
      <c r="C49" s="77" t="s">
        <v>234</v>
      </c>
      <c r="D49" s="34" t="s">
        <v>11</v>
      </c>
      <c r="E49" s="29" t="s">
        <v>535</v>
      </c>
      <c r="F49" s="29" t="s">
        <v>253</v>
      </c>
      <c r="G49" s="221" t="s">
        <v>593</v>
      </c>
      <c r="H49" s="29" t="s">
        <v>592</v>
      </c>
      <c r="I49" s="29" t="s">
        <v>700</v>
      </c>
      <c r="J49" s="284" t="s">
        <v>700</v>
      </c>
      <c r="K49" s="351"/>
      <c r="L49" s="296"/>
      <c r="M49" s="296"/>
      <c r="N49" s="296"/>
      <c r="O49" s="289"/>
      <c r="P49" s="209" t="s">
        <v>592</v>
      </c>
      <c r="Q49" s="126" t="str">
        <f t="shared" si="3"/>
        <v>No Valorable</v>
      </c>
      <c r="R49" s="531" t="str">
        <f t="shared" si="1"/>
        <v>No Valorable</v>
      </c>
      <c r="S49" s="6"/>
      <c r="W49" s="696" t="s">
        <v>1207</v>
      </c>
      <c r="X49" s="83" t="s">
        <v>1208</v>
      </c>
    </row>
    <row r="50" spans="1:24" ht="31.5" customHeight="1" x14ac:dyDescent="0.2">
      <c r="A50" s="824"/>
      <c r="B50" s="880"/>
      <c r="C50" s="6" t="s">
        <v>235</v>
      </c>
      <c r="D50" s="13">
        <v>2018</v>
      </c>
      <c r="E50" s="12" t="s">
        <v>247</v>
      </c>
      <c r="F50" s="12" t="s">
        <v>253</v>
      </c>
      <c r="G50" s="221"/>
      <c r="H50" s="29" t="s">
        <v>592</v>
      </c>
      <c r="I50" s="29" t="s">
        <v>700</v>
      </c>
      <c r="J50" s="284" t="s">
        <v>700</v>
      </c>
      <c r="K50" s="351"/>
      <c r="L50" s="296"/>
      <c r="M50" s="296"/>
      <c r="N50" s="296"/>
      <c r="O50" s="289"/>
      <c r="P50" s="209" t="s">
        <v>592</v>
      </c>
      <c r="Q50" s="126" t="str">
        <f t="shared" si="3"/>
        <v>No Valorable</v>
      </c>
      <c r="R50" s="531" t="str">
        <f t="shared" si="1"/>
        <v>No Valorable</v>
      </c>
      <c r="S50" s="6"/>
      <c r="W50" s="733"/>
      <c r="X50" s="734" t="s">
        <v>1209</v>
      </c>
    </row>
    <row r="51" spans="1:24" ht="27" customHeight="1" x14ac:dyDescent="0.2">
      <c r="A51" s="824"/>
      <c r="B51" s="880"/>
      <c r="C51" s="6" t="s">
        <v>236</v>
      </c>
      <c r="D51" s="13">
        <v>2018</v>
      </c>
      <c r="E51" s="12" t="s">
        <v>247</v>
      </c>
      <c r="F51" s="12" t="s">
        <v>253</v>
      </c>
      <c r="G51" s="221"/>
      <c r="H51" s="29" t="s">
        <v>593</v>
      </c>
      <c r="I51" s="29"/>
      <c r="J51" s="284"/>
      <c r="K51" s="351"/>
      <c r="L51" s="296"/>
      <c r="M51" s="296" t="s">
        <v>699</v>
      </c>
      <c r="N51" s="296"/>
      <c r="O51" s="289"/>
      <c r="P51" s="209" t="s">
        <v>593</v>
      </c>
      <c r="Q51" s="126">
        <f t="shared" si="3"/>
        <v>2</v>
      </c>
      <c r="R51" s="531">
        <f t="shared" si="1"/>
        <v>0.5</v>
      </c>
      <c r="S51" s="6"/>
      <c r="W51" s="733"/>
      <c r="X51" s="734" t="s">
        <v>1210</v>
      </c>
    </row>
    <row r="52" spans="1:24" ht="36" customHeight="1" x14ac:dyDescent="0.2">
      <c r="A52" s="824"/>
      <c r="B52" s="880"/>
      <c r="C52" s="77" t="s">
        <v>237</v>
      </c>
      <c r="D52" s="34" t="s">
        <v>11</v>
      </c>
      <c r="E52" s="29" t="s">
        <v>568</v>
      </c>
      <c r="F52" s="29" t="s">
        <v>568</v>
      </c>
      <c r="G52" s="221" t="s">
        <v>595</v>
      </c>
      <c r="H52" s="29" t="s">
        <v>595</v>
      </c>
      <c r="I52" s="29"/>
      <c r="J52" s="284"/>
      <c r="K52" s="351"/>
      <c r="L52" s="296"/>
      <c r="M52" s="296" t="s">
        <v>699</v>
      </c>
      <c r="N52" s="296"/>
      <c r="O52" s="289"/>
      <c r="P52" s="209" t="s">
        <v>594</v>
      </c>
      <c r="Q52" s="126">
        <f t="shared" si="3"/>
        <v>2</v>
      </c>
      <c r="R52" s="531">
        <f t="shared" si="1"/>
        <v>0.5</v>
      </c>
      <c r="S52" s="6"/>
      <c r="W52" s="696" t="s">
        <v>1211</v>
      </c>
      <c r="X52" s="83" t="s">
        <v>1212</v>
      </c>
    </row>
    <row r="53" spans="1:24" ht="35.25" customHeight="1" x14ac:dyDescent="0.2">
      <c r="A53" s="824"/>
      <c r="B53" s="880"/>
      <c r="C53" s="6" t="s">
        <v>238</v>
      </c>
      <c r="D53" s="34" t="s">
        <v>19</v>
      </c>
      <c r="E53" s="29" t="s">
        <v>568</v>
      </c>
      <c r="F53" s="29" t="s">
        <v>568</v>
      </c>
      <c r="G53" s="221"/>
      <c r="H53" s="29" t="s">
        <v>595</v>
      </c>
      <c r="I53" s="29" t="s">
        <v>700</v>
      </c>
      <c r="J53" s="284" t="s">
        <v>700</v>
      </c>
      <c r="K53" s="351"/>
      <c r="L53" s="296"/>
      <c r="M53" s="296"/>
      <c r="N53" s="296"/>
      <c r="O53" s="289" t="s">
        <v>699</v>
      </c>
      <c r="P53" s="209" t="s">
        <v>595</v>
      </c>
      <c r="Q53" s="126">
        <f t="shared" si="3"/>
        <v>4</v>
      </c>
      <c r="R53" s="531">
        <f t="shared" si="1"/>
        <v>1</v>
      </c>
      <c r="S53" s="6" t="s">
        <v>722</v>
      </c>
      <c r="W53" s="733"/>
      <c r="X53" s="734" t="s">
        <v>1213</v>
      </c>
    </row>
    <row r="54" spans="1:24" ht="33.75" customHeight="1" x14ac:dyDescent="0.2">
      <c r="A54" s="824"/>
      <c r="B54" s="880"/>
      <c r="C54" s="6" t="s">
        <v>239</v>
      </c>
      <c r="D54" s="34">
        <v>2020</v>
      </c>
      <c r="E54" s="29" t="s">
        <v>568</v>
      </c>
      <c r="F54" s="29" t="s">
        <v>568</v>
      </c>
      <c r="G54" s="221"/>
      <c r="H54" s="29"/>
      <c r="I54" s="29"/>
      <c r="J54" s="284"/>
      <c r="K54" s="351"/>
      <c r="L54" s="296"/>
      <c r="M54" s="296"/>
      <c r="N54" s="296"/>
      <c r="O54" s="289"/>
      <c r="P54" s="209"/>
      <c r="Q54" s="126" t="str">
        <f t="shared" si="3"/>
        <v>No Valorable</v>
      </c>
      <c r="R54" s="531" t="str">
        <f t="shared" si="1"/>
        <v>No Valorable</v>
      </c>
      <c r="S54" s="6"/>
      <c r="W54" s="733"/>
      <c r="X54" s="734"/>
    </row>
    <row r="55" spans="1:24" ht="57" customHeight="1" x14ac:dyDescent="0.2">
      <c r="A55" s="824"/>
      <c r="B55" s="880"/>
      <c r="C55" s="6" t="s">
        <v>240</v>
      </c>
      <c r="D55" s="34" t="s">
        <v>19</v>
      </c>
      <c r="E55" s="29" t="s">
        <v>568</v>
      </c>
      <c r="F55" s="29" t="s">
        <v>568</v>
      </c>
      <c r="G55" s="221"/>
      <c r="H55" s="29" t="s">
        <v>595</v>
      </c>
      <c r="I55" s="29"/>
      <c r="J55" s="284"/>
      <c r="K55" s="351"/>
      <c r="L55" s="296"/>
      <c r="M55" s="296" t="s">
        <v>699</v>
      </c>
      <c r="N55" s="296"/>
      <c r="O55" s="289"/>
      <c r="P55" s="209" t="s">
        <v>594</v>
      </c>
      <c r="Q55" s="126">
        <f t="shared" si="3"/>
        <v>2</v>
      </c>
      <c r="R55" s="531">
        <f t="shared" si="1"/>
        <v>0.5</v>
      </c>
      <c r="S55" s="6" t="s">
        <v>773</v>
      </c>
      <c r="W55" s="733"/>
      <c r="X55" s="734" t="s">
        <v>1214</v>
      </c>
    </row>
    <row r="56" spans="1:24" ht="26.25" customHeight="1" x14ac:dyDescent="0.2">
      <c r="A56" s="824"/>
      <c r="B56" s="880"/>
      <c r="C56" s="6" t="s">
        <v>241</v>
      </c>
      <c r="D56" s="34" t="s">
        <v>19</v>
      </c>
      <c r="E56" s="29" t="s">
        <v>581</v>
      </c>
      <c r="F56" s="29" t="s">
        <v>568</v>
      </c>
      <c r="G56" s="221"/>
      <c r="H56" s="29" t="s">
        <v>593</v>
      </c>
      <c r="I56" s="29"/>
      <c r="J56" s="284"/>
      <c r="K56" s="351"/>
      <c r="L56" s="296" t="s">
        <v>699</v>
      </c>
      <c r="M56" s="296"/>
      <c r="N56" s="296"/>
      <c r="O56" s="289"/>
      <c r="P56" s="209" t="s">
        <v>593</v>
      </c>
      <c r="Q56" s="126">
        <f t="shared" si="3"/>
        <v>1</v>
      </c>
      <c r="R56" s="531">
        <f t="shared" si="1"/>
        <v>0.25</v>
      </c>
      <c r="S56" s="6"/>
      <c r="W56" s="733"/>
      <c r="X56" s="734" t="s">
        <v>1215</v>
      </c>
    </row>
    <row r="57" spans="1:24" ht="28.5" customHeight="1" x14ac:dyDescent="0.2">
      <c r="A57" s="824"/>
      <c r="B57" s="880"/>
      <c r="C57" s="77" t="s">
        <v>242</v>
      </c>
      <c r="D57" s="34" t="s">
        <v>20</v>
      </c>
      <c r="E57" s="29" t="s">
        <v>244</v>
      </c>
      <c r="F57" s="29" t="s">
        <v>15</v>
      </c>
      <c r="G57" s="221"/>
      <c r="H57" s="29" t="s">
        <v>593</v>
      </c>
      <c r="I57" s="29"/>
      <c r="J57" s="284"/>
      <c r="K57" s="351"/>
      <c r="L57" s="296"/>
      <c r="M57" s="296" t="s">
        <v>699</v>
      </c>
      <c r="N57" s="296"/>
      <c r="O57" s="289"/>
      <c r="P57" s="209" t="s">
        <v>593</v>
      </c>
      <c r="Q57" s="126">
        <f t="shared" si="3"/>
        <v>2</v>
      </c>
      <c r="R57" s="531">
        <f t="shared" si="1"/>
        <v>0.5</v>
      </c>
      <c r="S57" s="6"/>
      <c r="W57" s="696"/>
      <c r="X57" s="83" t="s">
        <v>1216</v>
      </c>
    </row>
    <row r="58" spans="1:24" ht="42" customHeight="1" x14ac:dyDescent="0.2">
      <c r="A58" s="824"/>
      <c r="B58" s="880"/>
      <c r="C58" s="77" t="s">
        <v>536</v>
      </c>
      <c r="D58" s="34" t="s">
        <v>11</v>
      </c>
      <c r="E58" s="29" t="s">
        <v>245</v>
      </c>
      <c r="F58" s="29" t="s">
        <v>157</v>
      </c>
      <c r="G58" s="221" t="s">
        <v>595</v>
      </c>
      <c r="H58" s="29" t="s">
        <v>595</v>
      </c>
      <c r="I58" s="29"/>
      <c r="J58" s="284"/>
      <c r="K58" s="351"/>
      <c r="L58" s="296"/>
      <c r="M58" s="296" t="s">
        <v>699</v>
      </c>
      <c r="N58" s="296"/>
      <c r="O58" s="289"/>
      <c r="P58" s="209" t="s">
        <v>594</v>
      </c>
      <c r="Q58" s="126">
        <f t="shared" si="3"/>
        <v>2</v>
      </c>
      <c r="R58" s="531">
        <f t="shared" si="1"/>
        <v>0.5</v>
      </c>
      <c r="S58" s="6"/>
      <c r="W58" s="696" t="s">
        <v>1217</v>
      </c>
      <c r="X58" s="83" t="s">
        <v>1218</v>
      </c>
    </row>
    <row r="59" spans="1:24" ht="36.75" customHeight="1" x14ac:dyDescent="0.2">
      <c r="A59" s="824"/>
      <c r="B59" s="900"/>
      <c r="C59" s="61" t="s">
        <v>537</v>
      </c>
      <c r="D59" s="144" t="s">
        <v>11</v>
      </c>
      <c r="E59" s="138" t="s">
        <v>680</v>
      </c>
      <c r="F59" s="29" t="s">
        <v>157</v>
      </c>
      <c r="G59" s="221" t="s">
        <v>595</v>
      </c>
      <c r="H59" s="29" t="s">
        <v>593</v>
      </c>
      <c r="I59" s="29"/>
      <c r="J59" s="284"/>
      <c r="K59" s="351"/>
      <c r="L59" s="296"/>
      <c r="M59" s="296" t="s">
        <v>699</v>
      </c>
      <c r="N59" s="296"/>
      <c r="O59" s="289"/>
      <c r="P59" s="209" t="s">
        <v>593</v>
      </c>
      <c r="Q59" s="126">
        <f t="shared" si="3"/>
        <v>2</v>
      </c>
      <c r="R59" s="531">
        <f t="shared" si="1"/>
        <v>0.5</v>
      </c>
      <c r="S59" s="6"/>
      <c r="T59" s="491"/>
      <c r="W59" s="705" t="s">
        <v>1219</v>
      </c>
      <c r="X59" s="706" t="s">
        <v>1220</v>
      </c>
    </row>
    <row r="60" spans="1:24" ht="27" customHeight="1" thickBot="1" x14ac:dyDescent="0.25">
      <c r="A60" s="824"/>
      <c r="B60" s="238"/>
      <c r="C60" s="265" t="s">
        <v>676</v>
      </c>
      <c r="D60" s="422" t="s">
        <v>20</v>
      </c>
      <c r="E60" s="419" t="s">
        <v>13</v>
      </c>
      <c r="F60" s="40" t="s">
        <v>13</v>
      </c>
      <c r="G60" s="222"/>
      <c r="H60" s="40" t="s">
        <v>595</v>
      </c>
      <c r="I60" s="40"/>
      <c r="J60" s="286"/>
      <c r="K60" s="348"/>
      <c r="L60" s="296"/>
      <c r="M60" s="297" t="s">
        <v>699</v>
      </c>
      <c r="N60" s="296"/>
      <c r="O60" s="298"/>
      <c r="P60" s="277" t="s">
        <v>594</v>
      </c>
      <c r="Q60" s="124">
        <f t="shared" si="3"/>
        <v>2</v>
      </c>
      <c r="R60" s="532">
        <f t="shared" si="1"/>
        <v>0.5</v>
      </c>
      <c r="S60" s="18"/>
      <c r="T60" s="491">
        <f>AVERAGE(Q47:Q60)</f>
        <v>2.0909090909090908</v>
      </c>
      <c r="U60" s="527">
        <f>AVERAGE(R47:R60)</f>
        <v>0.52272727272727271</v>
      </c>
      <c r="W60" s="709"/>
      <c r="X60" s="108" t="s">
        <v>1221</v>
      </c>
    </row>
    <row r="61" spans="1:24" ht="32.25" customHeight="1" x14ac:dyDescent="0.2">
      <c r="A61" s="824"/>
      <c r="B61" s="853" t="s">
        <v>252</v>
      </c>
      <c r="C61" s="70" t="s">
        <v>249</v>
      </c>
      <c r="D61" s="36" t="s">
        <v>11</v>
      </c>
      <c r="E61" s="37" t="s">
        <v>253</v>
      </c>
      <c r="F61" s="37" t="s">
        <v>253</v>
      </c>
      <c r="G61" s="260" t="s">
        <v>593</v>
      </c>
      <c r="H61" s="132" t="s">
        <v>593</v>
      </c>
      <c r="I61" s="132"/>
      <c r="J61" s="375"/>
      <c r="K61" s="347" t="s">
        <v>699</v>
      </c>
      <c r="L61" s="295"/>
      <c r="M61" s="295"/>
      <c r="N61" s="295"/>
      <c r="O61" s="289"/>
      <c r="P61" s="276" t="s">
        <v>593</v>
      </c>
      <c r="Q61" s="316">
        <f t="shared" si="3"/>
        <v>0</v>
      </c>
      <c r="R61" s="530">
        <f t="shared" si="1"/>
        <v>0</v>
      </c>
      <c r="S61" s="199" t="s">
        <v>786</v>
      </c>
      <c r="W61" s="710" t="s">
        <v>1222</v>
      </c>
      <c r="X61" s="106" t="s">
        <v>1223</v>
      </c>
    </row>
    <row r="62" spans="1:24" ht="42.75" customHeight="1" x14ac:dyDescent="0.2">
      <c r="A62" s="824"/>
      <c r="B62" s="904"/>
      <c r="C62" s="77" t="s">
        <v>402</v>
      </c>
      <c r="D62" s="34" t="s">
        <v>11</v>
      </c>
      <c r="E62" s="29" t="s">
        <v>253</v>
      </c>
      <c r="F62" s="29" t="s">
        <v>253</v>
      </c>
      <c r="G62" s="221" t="s">
        <v>595</v>
      </c>
      <c r="H62" s="29" t="s">
        <v>595</v>
      </c>
      <c r="I62" s="29"/>
      <c r="J62" s="284"/>
      <c r="K62" s="351"/>
      <c r="L62" s="296"/>
      <c r="M62" s="296" t="s">
        <v>699</v>
      </c>
      <c r="N62" s="296"/>
      <c r="O62" s="289"/>
      <c r="P62" s="209" t="s">
        <v>594</v>
      </c>
      <c r="Q62" s="126">
        <f t="shared" si="3"/>
        <v>2</v>
      </c>
      <c r="R62" s="531">
        <f t="shared" si="1"/>
        <v>0.5</v>
      </c>
      <c r="S62" s="6"/>
      <c r="W62" s="696" t="s">
        <v>1224</v>
      </c>
      <c r="X62" s="83" t="s">
        <v>1225</v>
      </c>
    </row>
    <row r="63" spans="1:24" ht="31.5" customHeight="1" x14ac:dyDescent="0.2">
      <c r="A63" s="824"/>
      <c r="B63" s="904"/>
      <c r="C63" s="77" t="s">
        <v>250</v>
      </c>
      <c r="D63" s="34" t="s">
        <v>11</v>
      </c>
      <c r="E63" s="29" t="s">
        <v>253</v>
      </c>
      <c r="F63" s="29" t="s">
        <v>253</v>
      </c>
      <c r="G63" s="221" t="s">
        <v>593</v>
      </c>
      <c r="H63" s="29" t="s">
        <v>593</v>
      </c>
      <c r="I63" s="29"/>
      <c r="J63" s="284"/>
      <c r="K63" s="351"/>
      <c r="L63" s="296" t="s">
        <v>699</v>
      </c>
      <c r="M63" s="296"/>
      <c r="N63" s="296"/>
      <c r="O63" s="289"/>
      <c r="P63" s="209" t="s">
        <v>593</v>
      </c>
      <c r="Q63" s="126">
        <f t="shared" si="3"/>
        <v>1</v>
      </c>
      <c r="R63" s="531">
        <f t="shared" si="1"/>
        <v>0.25</v>
      </c>
      <c r="S63" s="6" t="s">
        <v>786</v>
      </c>
      <c r="W63" s="696" t="s">
        <v>1226</v>
      </c>
      <c r="X63" s="83" t="s">
        <v>1227</v>
      </c>
    </row>
    <row r="64" spans="1:24" ht="33.75" customHeight="1" thickBot="1" x14ac:dyDescent="0.25">
      <c r="A64" s="824"/>
      <c r="B64" s="854"/>
      <c r="C64" s="81" t="s">
        <v>251</v>
      </c>
      <c r="D64" s="39" t="s">
        <v>11</v>
      </c>
      <c r="E64" s="40" t="s">
        <v>254</v>
      </c>
      <c r="F64" s="40" t="s">
        <v>247</v>
      </c>
      <c r="G64" s="222" t="s">
        <v>593</v>
      </c>
      <c r="H64" s="40" t="s">
        <v>595</v>
      </c>
      <c r="I64" s="40"/>
      <c r="J64" s="286"/>
      <c r="K64" s="358"/>
      <c r="L64" s="296"/>
      <c r="M64" s="297" t="s">
        <v>699</v>
      </c>
      <c r="N64" s="296"/>
      <c r="O64" s="298"/>
      <c r="P64" s="277" t="s">
        <v>594</v>
      </c>
      <c r="Q64" s="124">
        <f t="shared" si="3"/>
        <v>2</v>
      </c>
      <c r="R64" s="532">
        <f t="shared" si="1"/>
        <v>0.5</v>
      </c>
      <c r="S64" s="18"/>
      <c r="T64" s="491">
        <f>AVERAGE(Q61:Q64)</f>
        <v>1.25</v>
      </c>
      <c r="U64" s="527">
        <f>AVERAGE(R61:R64)</f>
        <v>0.3125</v>
      </c>
      <c r="W64" s="709" t="s">
        <v>1228</v>
      </c>
      <c r="X64" s="108" t="s">
        <v>1229</v>
      </c>
    </row>
    <row r="65" spans="1:24" ht="39" thickBot="1" x14ac:dyDescent="0.25">
      <c r="A65" s="824"/>
      <c r="B65" s="137" t="s">
        <v>256</v>
      </c>
      <c r="C65" s="50" t="s">
        <v>255</v>
      </c>
      <c r="D65" s="51" t="s">
        <v>19</v>
      </c>
      <c r="E65" s="76" t="s">
        <v>538</v>
      </c>
      <c r="F65" s="442" t="s">
        <v>253</v>
      </c>
      <c r="G65" s="222"/>
      <c r="H65" s="40" t="s">
        <v>592</v>
      </c>
      <c r="I65" s="40" t="s">
        <v>700</v>
      </c>
      <c r="J65" s="286" t="s">
        <v>700</v>
      </c>
      <c r="K65" s="376"/>
      <c r="L65" s="377"/>
      <c r="M65" s="377"/>
      <c r="N65" s="377"/>
      <c r="O65" s="378"/>
      <c r="P65" s="277" t="s">
        <v>592</v>
      </c>
      <c r="Q65" s="124" t="str">
        <f t="shared" si="3"/>
        <v>No Valorable</v>
      </c>
      <c r="R65" s="532" t="str">
        <f t="shared" si="1"/>
        <v>No Valorable</v>
      </c>
      <c r="S65" s="31"/>
      <c r="T65" s="492"/>
      <c r="U65" s="796">
        <v>0</v>
      </c>
      <c r="V65" s="534"/>
      <c r="W65" s="764"/>
      <c r="X65" s="765" t="s">
        <v>1230</v>
      </c>
    </row>
    <row r="66" spans="1:24" ht="24" customHeight="1" x14ac:dyDescent="0.2">
      <c r="A66" s="824"/>
      <c r="B66" s="817" t="s">
        <v>783</v>
      </c>
      <c r="C66" s="444" t="s">
        <v>774</v>
      </c>
      <c r="D66" s="424" t="s">
        <v>198</v>
      </c>
      <c r="E66" s="418" t="s">
        <v>775</v>
      </c>
      <c r="F66" s="493" t="s">
        <v>253</v>
      </c>
      <c r="G66" s="223"/>
      <c r="H66" s="37"/>
      <c r="I66" s="37"/>
      <c r="J66" s="285"/>
      <c r="K66" s="420"/>
      <c r="L66" s="295"/>
      <c r="M66" s="295"/>
      <c r="N66" s="295"/>
      <c r="O66" s="299"/>
      <c r="P66" s="280"/>
      <c r="Q66" s="125"/>
      <c r="R66" s="533" t="str">
        <f t="shared" si="1"/>
        <v>No Valorable</v>
      </c>
      <c r="S66" s="70"/>
      <c r="T66" s="491"/>
      <c r="W66" s="710"/>
      <c r="X66" s="106"/>
    </row>
    <row r="67" spans="1:24" ht="68.25" customHeight="1" x14ac:dyDescent="0.2">
      <c r="A67" s="824"/>
      <c r="B67" s="826"/>
      <c r="C67" s="445" t="s">
        <v>776</v>
      </c>
      <c r="D67" s="34" t="s">
        <v>198</v>
      </c>
      <c r="E67" s="29" t="s">
        <v>775</v>
      </c>
      <c r="F67" s="494" t="s">
        <v>253</v>
      </c>
      <c r="G67" s="221"/>
      <c r="H67" s="29"/>
      <c r="I67" s="29"/>
      <c r="J67" s="284"/>
      <c r="K67" s="423"/>
      <c r="L67" s="296"/>
      <c r="M67" s="296"/>
      <c r="N67" s="296"/>
      <c r="O67" s="289"/>
      <c r="P67" s="209"/>
      <c r="Q67" s="126"/>
      <c r="R67" s="531" t="str">
        <f t="shared" si="1"/>
        <v>No Valorable</v>
      </c>
      <c r="S67" s="6"/>
      <c r="T67" s="491"/>
      <c r="W67" s="696"/>
      <c r="X67" s="83"/>
    </row>
    <row r="68" spans="1:24" ht="36.75" customHeight="1" x14ac:dyDescent="0.2">
      <c r="A68" s="824"/>
      <c r="B68" s="826"/>
      <c r="C68" s="445" t="s">
        <v>777</v>
      </c>
      <c r="D68" s="34" t="s">
        <v>198</v>
      </c>
      <c r="E68" s="29" t="s">
        <v>778</v>
      </c>
      <c r="F68" s="494" t="s">
        <v>779</v>
      </c>
      <c r="G68" s="221"/>
      <c r="H68" s="29"/>
      <c r="I68" s="29"/>
      <c r="J68" s="284"/>
      <c r="K68" s="423"/>
      <c r="L68" s="296"/>
      <c r="M68" s="296"/>
      <c r="N68" s="296"/>
      <c r="O68" s="289"/>
      <c r="P68" s="209"/>
      <c r="Q68" s="126"/>
      <c r="R68" s="531" t="str">
        <f t="shared" si="1"/>
        <v>No Valorable</v>
      </c>
      <c r="S68" s="6"/>
      <c r="T68" s="491"/>
      <c r="W68" s="696"/>
      <c r="X68" s="83"/>
    </row>
    <row r="69" spans="1:24" ht="36.75" customHeight="1" x14ac:dyDescent="0.2">
      <c r="A69" s="824"/>
      <c r="B69" s="826"/>
      <c r="C69" s="445" t="s">
        <v>780</v>
      </c>
      <c r="D69" s="34" t="s">
        <v>198</v>
      </c>
      <c r="E69" s="29" t="s">
        <v>775</v>
      </c>
      <c r="F69" s="494" t="s">
        <v>779</v>
      </c>
      <c r="G69" s="221"/>
      <c r="H69" s="29"/>
      <c r="I69" s="29"/>
      <c r="J69" s="284"/>
      <c r="K69" s="423"/>
      <c r="L69" s="296"/>
      <c r="M69" s="296"/>
      <c r="N69" s="296"/>
      <c r="O69" s="289"/>
      <c r="P69" s="209"/>
      <c r="Q69" s="126"/>
      <c r="R69" s="531" t="str">
        <f t="shared" ref="R69:R71" si="4">IFERROR(LOOKUP("X",K69:O69,$K$3:$O$3),"No Valorable")</f>
        <v>No Valorable</v>
      </c>
      <c r="S69" s="6"/>
      <c r="T69" s="491"/>
      <c r="W69" s="696"/>
      <c r="X69" s="83"/>
    </row>
    <row r="70" spans="1:24" ht="39" customHeight="1" x14ac:dyDescent="0.2">
      <c r="A70" s="824"/>
      <c r="B70" s="826"/>
      <c r="C70" s="445" t="s">
        <v>781</v>
      </c>
      <c r="D70" s="34" t="s">
        <v>198</v>
      </c>
      <c r="E70" s="29" t="s">
        <v>775</v>
      </c>
      <c r="F70" s="494" t="s">
        <v>779</v>
      </c>
      <c r="G70" s="221"/>
      <c r="H70" s="29"/>
      <c r="I70" s="29"/>
      <c r="J70" s="284"/>
      <c r="K70" s="423"/>
      <c r="L70" s="296"/>
      <c r="M70" s="296"/>
      <c r="N70" s="296"/>
      <c r="O70" s="289"/>
      <c r="P70" s="209"/>
      <c r="Q70" s="126"/>
      <c r="R70" s="531" t="str">
        <f t="shared" si="4"/>
        <v>No Valorable</v>
      </c>
      <c r="S70" s="6"/>
      <c r="T70" s="491"/>
      <c r="W70" s="696"/>
      <c r="X70" s="83"/>
    </row>
    <row r="71" spans="1:24" ht="34.5" customHeight="1" thickBot="1" x14ac:dyDescent="0.25">
      <c r="A71" s="825"/>
      <c r="B71" s="830"/>
      <c r="C71" s="265" t="s">
        <v>782</v>
      </c>
      <c r="D71" s="75" t="s">
        <v>198</v>
      </c>
      <c r="E71" s="425" t="s">
        <v>779</v>
      </c>
      <c r="F71" s="495" t="s">
        <v>779</v>
      </c>
      <c r="G71" s="222"/>
      <c r="H71" s="40"/>
      <c r="I71" s="40"/>
      <c r="J71" s="286"/>
      <c r="K71" s="421"/>
      <c r="L71" s="297"/>
      <c r="M71" s="297"/>
      <c r="N71" s="297"/>
      <c r="O71" s="298"/>
      <c r="P71" s="277"/>
      <c r="Q71" s="124"/>
      <c r="R71" s="532" t="str">
        <f t="shared" si="4"/>
        <v>No Valorable</v>
      </c>
      <c r="S71" s="18"/>
      <c r="T71" s="492"/>
      <c r="U71" s="534"/>
      <c r="V71" s="527">
        <f>AVERAGE(U60:U71)</f>
        <v>0.27840909090909088</v>
      </c>
      <c r="W71" s="709"/>
      <c r="X71" s="108"/>
    </row>
    <row r="72" spans="1:24" ht="19.5" thickBot="1" x14ac:dyDescent="0.25">
      <c r="B72" s="11"/>
      <c r="G72" s="4"/>
      <c r="I72" s="3"/>
      <c r="J72" s="387">
        <f>SUM(K72:O72)</f>
        <v>54</v>
      </c>
      <c r="K72" s="11">
        <f>COUNTIF(K4:K71,"X")</f>
        <v>3</v>
      </c>
      <c r="L72" s="11">
        <f>COUNTIF(L4:L71,"X")</f>
        <v>16</v>
      </c>
      <c r="M72" s="11">
        <f>COUNTIF(M4:M71,"X")</f>
        <v>25</v>
      </c>
      <c r="N72" s="11">
        <f>COUNTIF(N4:N71,"X")</f>
        <v>3</v>
      </c>
      <c r="O72" s="11">
        <f>COUNTIF(O4:O71,"X")</f>
        <v>7</v>
      </c>
      <c r="Q72" s="386">
        <f>COUNTIF(Q4:Q65,"&gt;=0")</f>
        <v>54</v>
      </c>
      <c r="R72" s="386">
        <f>COUNTIF(R4:R65,"&gt;=0")</f>
        <v>54</v>
      </c>
      <c r="T72" s="476">
        <f>AVERAGE(T7:T71)</f>
        <v>1.945887445887446</v>
      </c>
      <c r="U72" s="331"/>
      <c r="V72" s="504">
        <f>AVERAGE(V7:V71)</f>
        <v>0.42302489177489178</v>
      </c>
    </row>
    <row r="73" spans="1:24" x14ac:dyDescent="0.2">
      <c r="B73" s="11"/>
    </row>
    <row r="74" spans="1:24" x14ac:dyDescent="0.2">
      <c r="B74" s="11"/>
      <c r="K74" s="374">
        <f>K72/$J$72</f>
        <v>5.5555555555555552E-2</v>
      </c>
      <c r="L74" s="374">
        <f t="shared" ref="L74:O74" si="5">L72/$J$72</f>
        <v>0.29629629629629628</v>
      </c>
      <c r="M74" s="374">
        <f t="shared" si="5"/>
        <v>0.46296296296296297</v>
      </c>
      <c r="N74" s="374">
        <f t="shared" si="5"/>
        <v>5.5555555555555552E-2</v>
      </c>
      <c r="O74" s="374">
        <f t="shared" si="5"/>
        <v>0.12962962962962962</v>
      </c>
    </row>
    <row r="75" spans="1:24" ht="13.5" thickBot="1" x14ac:dyDescent="0.25">
      <c r="B75" s="11"/>
      <c r="K75" s="157" t="s">
        <v>727</v>
      </c>
      <c r="L75" s="157" t="s">
        <v>728</v>
      </c>
      <c r="M75" s="157" t="s">
        <v>729</v>
      </c>
      <c r="N75" s="157" t="s">
        <v>730</v>
      </c>
      <c r="O75" s="157" t="s">
        <v>731</v>
      </c>
    </row>
    <row r="76" spans="1:24" x14ac:dyDescent="0.2">
      <c r="B76" s="11"/>
      <c r="K76" s="287"/>
    </row>
    <row r="77" spans="1:24" x14ac:dyDescent="0.2">
      <c r="B77" s="11"/>
    </row>
    <row r="78" spans="1:24" x14ac:dyDescent="0.2">
      <c r="B78" s="11"/>
      <c r="K78" s="287"/>
    </row>
    <row r="79" spans="1:24" x14ac:dyDescent="0.2">
      <c r="B79" s="11"/>
      <c r="G79" s="3"/>
      <c r="H79" s="3"/>
      <c r="I79" s="3"/>
      <c r="J79" s="3"/>
      <c r="K79" s="3"/>
      <c r="L79" s="3"/>
      <c r="M79" s="3"/>
      <c r="N79" s="3"/>
      <c r="O79" s="3"/>
      <c r="T79" s="468"/>
      <c r="U79" s="503"/>
      <c r="V79" s="503"/>
    </row>
    <row r="80" spans="1:24" x14ac:dyDescent="0.2">
      <c r="B80" s="11"/>
    </row>
    <row r="81" spans="1:19" ht="13.5" thickBot="1" x14ac:dyDescent="0.25">
      <c r="B81" s="11"/>
    </row>
    <row r="82" spans="1:19" x14ac:dyDescent="0.2">
      <c r="B82" s="11"/>
      <c r="K82" s="318" t="s">
        <v>703</v>
      </c>
      <c r="L82" s="319"/>
      <c r="M82" s="319"/>
      <c r="N82" s="319"/>
      <c r="O82" s="320"/>
    </row>
    <row r="83" spans="1:19" ht="13.5" thickBot="1" x14ac:dyDescent="0.25">
      <c r="B83" s="11"/>
      <c r="K83" s="321">
        <v>0</v>
      </c>
      <c r="L83" s="322">
        <v>1</v>
      </c>
      <c r="M83" s="322">
        <v>2</v>
      </c>
      <c r="N83" s="322">
        <v>3</v>
      </c>
      <c r="O83" s="323">
        <v>4</v>
      </c>
    </row>
    <row r="84" spans="1:19" x14ac:dyDescent="0.2">
      <c r="B84" s="11"/>
    </row>
    <row r="85" spans="1:19" x14ac:dyDescent="0.2">
      <c r="B85" s="11"/>
    </row>
    <row r="87" spans="1:19" x14ac:dyDescent="0.2">
      <c r="A87" s="2"/>
      <c r="C87" s="2"/>
      <c r="D87" s="2"/>
      <c r="E87" s="2"/>
      <c r="F87" s="2"/>
    </row>
    <row r="88" spans="1:19" x14ac:dyDescent="0.2">
      <c r="A88" s="2"/>
      <c r="C88" s="2"/>
      <c r="D88" s="2"/>
      <c r="E88" s="2"/>
      <c r="F88" s="2"/>
    </row>
    <row r="89" spans="1:19" x14ac:dyDescent="0.2">
      <c r="A89" s="2"/>
      <c r="C89" s="2"/>
      <c r="D89" s="2"/>
      <c r="E89" s="2"/>
      <c r="F89" s="2"/>
      <c r="P89" s="477" t="s">
        <v>702</v>
      </c>
      <c r="R89" s="2">
        <f>COUNTIF($P$4:$P$65,"Se unifica en otra actuación")</f>
        <v>1</v>
      </c>
      <c r="S89" s="374">
        <f>R89/$R$94</f>
        <v>1.6949152542372881E-2</v>
      </c>
    </row>
    <row r="90" spans="1:19" x14ac:dyDescent="0.2">
      <c r="A90" s="2"/>
      <c r="C90" s="2"/>
      <c r="D90" s="2"/>
      <c r="E90" s="2"/>
      <c r="F90" s="2"/>
      <c r="P90" s="477" t="s">
        <v>592</v>
      </c>
      <c r="R90" s="2">
        <f>COUNTIF($P$4:$P$65,"Desestimada")</f>
        <v>4</v>
      </c>
      <c r="S90" s="374">
        <f t="shared" ref="S90:S93" si="6">R90/$R$94</f>
        <v>6.7796610169491525E-2</v>
      </c>
    </row>
    <row r="91" spans="1:19" x14ac:dyDescent="0.2">
      <c r="A91" s="2"/>
      <c r="C91" s="2"/>
      <c r="D91" s="2"/>
      <c r="E91" s="2"/>
      <c r="F91" s="2"/>
      <c r="P91" s="477" t="s">
        <v>593</v>
      </c>
      <c r="R91" s="2">
        <f>COUNTIF($P$4:$P$65,"Retrasada")</f>
        <v>22</v>
      </c>
      <c r="S91" s="374">
        <f t="shared" si="6"/>
        <v>0.3728813559322034</v>
      </c>
    </row>
    <row r="92" spans="1:19" x14ac:dyDescent="0.2">
      <c r="A92" s="2"/>
      <c r="B92" s="11"/>
      <c r="C92" s="2"/>
      <c r="D92" s="2"/>
      <c r="E92" s="2"/>
      <c r="F92" s="2"/>
      <c r="P92" s="477" t="s">
        <v>594</v>
      </c>
      <c r="R92" s="2">
        <f>COUNTIF($P$4:$P$65,"Avanza según planificación")</f>
        <v>25</v>
      </c>
      <c r="S92" s="374">
        <f t="shared" si="6"/>
        <v>0.42372881355932202</v>
      </c>
    </row>
    <row r="93" spans="1:19" x14ac:dyDescent="0.2">
      <c r="A93" s="2"/>
      <c r="B93" s="11"/>
      <c r="C93" s="2"/>
      <c r="D93" s="2"/>
      <c r="E93" s="2"/>
      <c r="F93" s="2"/>
      <c r="P93" s="477" t="s">
        <v>595</v>
      </c>
      <c r="R93" s="2">
        <f>COUNTIF($P$4:$P$65,"Finalizada")</f>
        <v>7</v>
      </c>
      <c r="S93" s="374">
        <f t="shared" si="6"/>
        <v>0.11864406779661017</v>
      </c>
    </row>
    <row r="94" spans="1:19" x14ac:dyDescent="0.2">
      <c r="A94" s="2"/>
      <c r="B94" s="11"/>
      <c r="C94" s="2"/>
      <c r="D94" s="2"/>
      <c r="E94" s="2"/>
      <c r="F94" s="2"/>
      <c r="P94" s="384" t="s">
        <v>737</v>
      </c>
      <c r="R94" s="385">
        <f>SUM(R89:R93)</f>
        <v>59</v>
      </c>
      <c r="S94" s="386">
        <f>R94-R90-R89</f>
        <v>54</v>
      </c>
    </row>
    <row r="95" spans="1:19" ht="25.5" x14ac:dyDescent="0.2">
      <c r="A95" s="2"/>
      <c r="B95" s="11"/>
      <c r="C95" s="2"/>
      <c r="D95" s="2"/>
      <c r="E95" s="2"/>
      <c r="F95" s="2"/>
      <c r="S95" s="386" t="s">
        <v>739</v>
      </c>
    </row>
    <row r="96" spans="1:19" x14ac:dyDescent="0.2">
      <c r="A96" s="2"/>
      <c r="B96" s="11"/>
      <c r="C96" s="2"/>
      <c r="D96" s="2"/>
      <c r="E96" s="2"/>
      <c r="F96" s="2"/>
    </row>
    <row r="97" spans="1:6" x14ac:dyDescent="0.2">
      <c r="A97" s="2"/>
      <c r="B97" s="11"/>
      <c r="C97" s="2"/>
      <c r="D97" s="2"/>
      <c r="E97" s="2"/>
      <c r="F97" s="2"/>
    </row>
    <row r="98" spans="1:6" x14ac:dyDescent="0.2">
      <c r="A98" s="2"/>
      <c r="B98" s="11"/>
      <c r="C98" s="2"/>
      <c r="D98" s="2"/>
      <c r="E98" s="2"/>
      <c r="F98" s="2"/>
    </row>
    <row r="99" spans="1:6" x14ac:dyDescent="0.2">
      <c r="A99" s="2"/>
      <c r="B99" s="11"/>
      <c r="C99" s="2"/>
      <c r="D99" s="2"/>
      <c r="E99" s="2"/>
      <c r="F99" s="2"/>
    </row>
    <row r="100" spans="1:6" x14ac:dyDescent="0.2">
      <c r="A100" s="2"/>
      <c r="B100" s="11"/>
      <c r="C100" s="2"/>
      <c r="D100" s="2"/>
      <c r="E100" s="2"/>
      <c r="F100" s="2"/>
    </row>
    <row r="101" spans="1:6" x14ac:dyDescent="0.2">
      <c r="A101" s="2"/>
      <c r="B101" s="11"/>
      <c r="C101" s="2"/>
      <c r="D101" s="2"/>
      <c r="E101" s="2"/>
      <c r="F101" s="2"/>
    </row>
    <row r="102" spans="1:6" x14ac:dyDescent="0.2">
      <c r="A102" s="2"/>
      <c r="B102" s="11"/>
      <c r="C102" s="2"/>
      <c r="D102" s="2"/>
      <c r="E102" s="2"/>
      <c r="F102" s="2"/>
    </row>
    <row r="103" spans="1:6" x14ac:dyDescent="0.2">
      <c r="A103" s="2"/>
      <c r="B103" s="11"/>
      <c r="C103" s="2"/>
      <c r="D103" s="2"/>
      <c r="E103" s="2"/>
      <c r="F103" s="2"/>
    </row>
    <row r="104" spans="1:6" x14ac:dyDescent="0.2">
      <c r="A104" s="2"/>
      <c r="B104" s="11"/>
      <c r="C104" s="2"/>
      <c r="D104" s="2"/>
      <c r="E104" s="2"/>
      <c r="F104" s="2"/>
    </row>
    <row r="105" spans="1:6" x14ac:dyDescent="0.2">
      <c r="A105" s="2"/>
      <c r="B105" s="11"/>
      <c r="C105" s="2"/>
      <c r="D105" s="2"/>
      <c r="E105" s="2"/>
      <c r="F105" s="2"/>
    </row>
    <row r="106" spans="1:6" x14ac:dyDescent="0.2">
      <c r="A106" s="2"/>
      <c r="B106" s="11"/>
      <c r="C106" s="2"/>
      <c r="D106" s="2"/>
      <c r="E106" s="2"/>
      <c r="F106" s="2"/>
    </row>
    <row r="107" spans="1:6" x14ac:dyDescent="0.2">
      <c r="A107" s="2"/>
      <c r="B107" s="11"/>
      <c r="C107" s="2"/>
      <c r="D107" s="2"/>
      <c r="E107" s="2"/>
      <c r="F107" s="2"/>
    </row>
    <row r="108" spans="1:6" x14ac:dyDescent="0.2">
      <c r="A108" s="2"/>
      <c r="B108" s="11"/>
      <c r="C108" s="2"/>
      <c r="D108" s="2"/>
      <c r="E108" s="2"/>
      <c r="F108" s="2"/>
    </row>
    <row r="109" spans="1:6" x14ac:dyDescent="0.2">
      <c r="A109" s="2"/>
      <c r="B109" s="11"/>
      <c r="C109" s="2"/>
      <c r="D109" s="2"/>
      <c r="E109" s="2"/>
      <c r="F109" s="2"/>
    </row>
    <row r="110" spans="1:6" x14ac:dyDescent="0.2">
      <c r="A110" s="2"/>
      <c r="B110" s="11"/>
      <c r="C110" s="2"/>
      <c r="D110" s="2"/>
      <c r="E110" s="2"/>
      <c r="F110" s="2"/>
    </row>
    <row r="111" spans="1:6" x14ac:dyDescent="0.2">
      <c r="A111" s="2"/>
      <c r="B111" s="11"/>
      <c r="C111" s="2"/>
      <c r="D111" s="2"/>
      <c r="E111" s="2"/>
      <c r="F111" s="2"/>
    </row>
    <row r="112" spans="1:6" x14ac:dyDescent="0.2">
      <c r="A112" s="2"/>
      <c r="B112" s="11"/>
      <c r="C112" s="2"/>
      <c r="D112" s="2"/>
      <c r="E112" s="2"/>
      <c r="F112" s="2"/>
    </row>
    <row r="113" spans="1:6" x14ac:dyDescent="0.2">
      <c r="A113" s="2"/>
      <c r="B113" s="11"/>
      <c r="C113" s="2"/>
      <c r="D113" s="2"/>
      <c r="E113" s="2"/>
      <c r="F113" s="2"/>
    </row>
    <row r="114" spans="1:6" x14ac:dyDescent="0.2">
      <c r="A114" s="2"/>
      <c r="B114" s="11"/>
      <c r="C114" s="2"/>
      <c r="D114" s="2"/>
      <c r="E114" s="2"/>
      <c r="F114" s="2"/>
    </row>
    <row r="115" spans="1:6" x14ac:dyDescent="0.2">
      <c r="A115" s="2"/>
      <c r="B115" s="11"/>
      <c r="C115" s="2"/>
      <c r="D115" s="2"/>
      <c r="E115" s="2"/>
      <c r="F115" s="2"/>
    </row>
    <row r="116" spans="1:6" x14ac:dyDescent="0.2">
      <c r="A116" s="2"/>
      <c r="B116" s="11"/>
      <c r="C116" s="2"/>
      <c r="D116" s="2"/>
      <c r="E116" s="2"/>
      <c r="F116" s="2"/>
    </row>
    <row r="117" spans="1:6" x14ac:dyDescent="0.2">
      <c r="A117" s="2"/>
      <c r="B117" s="11"/>
      <c r="C117" s="2"/>
      <c r="D117" s="2"/>
      <c r="E117" s="2"/>
      <c r="F117" s="2"/>
    </row>
    <row r="118" spans="1:6" x14ac:dyDescent="0.2">
      <c r="A118" s="2"/>
      <c r="B118" s="11"/>
      <c r="C118" s="2"/>
      <c r="D118" s="2"/>
      <c r="E118" s="2"/>
      <c r="F118" s="2"/>
    </row>
    <row r="119" spans="1:6" x14ac:dyDescent="0.2">
      <c r="A119" s="2"/>
      <c r="B119" s="11"/>
      <c r="C119" s="2"/>
      <c r="D119" s="2"/>
      <c r="E119" s="2"/>
      <c r="F119" s="2"/>
    </row>
    <row r="120" spans="1:6" x14ac:dyDescent="0.2">
      <c r="A120" s="2"/>
      <c r="B120" s="11"/>
      <c r="C120" s="2"/>
      <c r="D120" s="2"/>
      <c r="E120" s="2"/>
      <c r="F120" s="2"/>
    </row>
    <row r="121" spans="1:6" x14ac:dyDescent="0.2">
      <c r="A121" s="2"/>
      <c r="B121" s="11"/>
      <c r="C121" s="2"/>
      <c r="D121" s="2"/>
      <c r="E121" s="2"/>
      <c r="F121" s="2"/>
    </row>
    <row r="122" spans="1:6" x14ac:dyDescent="0.2">
      <c r="A122" s="2"/>
      <c r="B122" s="11"/>
      <c r="C122" s="2"/>
      <c r="D122" s="2"/>
      <c r="E122" s="2"/>
      <c r="F122" s="2"/>
    </row>
    <row r="123" spans="1:6" x14ac:dyDescent="0.2">
      <c r="A123" s="2"/>
      <c r="B123" s="11"/>
      <c r="C123" s="2"/>
      <c r="D123" s="2"/>
      <c r="E123" s="2"/>
      <c r="F123" s="2"/>
    </row>
    <row r="124" spans="1:6" x14ac:dyDescent="0.2">
      <c r="A124" s="2"/>
      <c r="B124" s="11"/>
      <c r="C124" s="2"/>
      <c r="D124" s="2"/>
      <c r="E124" s="2"/>
      <c r="F124" s="2"/>
    </row>
    <row r="125" spans="1:6" x14ac:dyDescent="0.2">
      <c r="A125" s="2"/>
      <c r="B125" s="11"/>
      <c r="C125" s="2"/>
      <c r="D125" s="2"/>
      <c r="E125" s="2"/>
      <c r="F125" s="2"/>
    </row>
    <row r="126" spans="1:6" x14ac:dyDescent="0.2">
      <c r="A126" s="2"/>
      <c r="B126" s="11"/>
      <c r="C126" s="2"/>
      <c r="D126" s="2"/>
      <c r="E126" s="2"/>
      <c r="F126" s="2"/>
    </row>
    <row r="127" spans="1:6" x14ac:dyDescent="0.2">
      <c r="A127" s="2"/>
      <c r="B127" s="11"/>
      <c r="C127" s="2"/>
      <c r="D127" s="2"/>
      <c r="E127" s="2"/>
      <c r="F127" s="2"/>
    </row>
    <row r="128" spans="1:6" x14ac:dyDescent="0.2">
      <c r="A128" s="2"/>
      <c r="B128" s="11"/>
      <c r="C128" s="2"/>
      <c r="D128" s="2"/>
      <c r="E128" s="2"/>
      <c r="F128" s="2"/>
    </row>
    <row r="129" spans="1:6" x14ac:dyDescent="0.2">
      <c r="A129" s="2"/>
      <c r="B129" s="11"/>
      <c r="C129" s="2"/>
      <c r="D129" s="2"/>
      <c r="E129" s="2"/>
      <c r="F129" s="2"/>
    </row>
    <row r="130" spans="1:6" x14ac:dyDescent="0.2">
      <c r="A130" s="2"/>
      <c r="B130" s="11"/>
      <c r="C130" s="2"/>
      <c r="D130" s="2"/>
      <c r="E130" s="2"/>
      <c r="F130" s="2"/>
    </row>
    <row r="131" spans="1:6" x14ac:dyDescent="0.2">
      <c r="A131" s="2"/>
      <c r="B131" s="11"/>
      <c r="C131" s="2"/>
      <c r="D131" s="2"/>
      <c r="E131" s="2"/>
      <c r="F131" s="2"/>
    </row>
    <row r="132" spans="1:6" x14ac:dyDescent="0.2">
      <c r="A132" s="2"/>
      <c r="B132" s="11"/>
      <c r="C132" s="2"/>
      <c r="D132" s="2"/>
      <c r="E132" s="2"/>
      <c r="F132" s="2"/>
    </row>
    <row r="133" spans="1:6" x14ac:dyDescent="0.2">
      <c r="A133" s="2"/>
      <c r="B133" s="11"/>
      <c r="C133" s="2"/>
      <c r="D133" s="2"/>
      <c r="E133" s="2"/>
      <c r="F133" s="2"/>
    </row>
    <row r="134" spans="1:6" x14ac:dyDescent="0.2">
      <c r="A134" s="2"/>
      <c r="B134" s="11"/>
      <c r="C134" s="2"/>
      <c r="D134" s="2"/>
      <c r="E134" s="2"/>
      <c r="F134" s="2"/>
    </row>
    <row r="135" spans="1:6" x14ac:dyDescent="0.2">
      <c r="A135" s="2"/>
      <c r="B135" s="11"/>
      <c r="C135" s="2"/>
      <c r="D135" s="2"/>
      <c r="E135" s="2"/>
      <c r="F135" s="2"/>
    </row>
    <row r="136" spans="1:6" x14ac:dyDescent="0.2">
      <c r="A136" s="2"/>
      <c r="B136" s="11"/>
      <c r="C136" s="2"/>
      <c r="D136" s="2"/>
      <c r="E136" s="2"/>
      <c r="F136" s="2"/>
    </row>
    <row r="137" spans="1:6" x14ac:dyDescent="0.2">
      <c r="A137" s="2"/>
      <c r="B137" s="11"/>
      <c r="C137" s="2"/>
      <c r="D137" s="2"/>
      <c r="E137" s="2"/>
      <c r="F137" s="2"/>
    </row>
    <row r="138" spans="1:6" x14ac:dyDescent="0.2">
      <c r="A138" s="2"/>
      <c r="B138" s="11"/>
      <c r="C138" s="2"/>
      <c r="D138" s="2"/>
      <c r="E138" s="2"/>
      <c r="F138" s="2"/>
    </row>
    <row r="139" spans="1:6" x14ac:dyDescent="0.2">
      <c r="A139" s="2"/>
      <c r="B139" s="11"/>
      <c r="C139" s="2"/>
      <c r="D139" s="2"/>
      <c r="E139" s="2"/>
      <c r="F139" s="2"/>
    </row>
    <row r="140" spans="1:6" x14ac:dyDescent="0.2">
      <c r="A140" s="2"/>
      <c r="B140" s="11"/>
      <c r="C140" s="2"/>
      <c r="D140" s="2"/>
      <c r="E140" s="2"/>
      <c r="F140" s="2"/>
    </row>
    <row r="141" spans="1:6" x14ac:dyDescent="0.2">
      <c r="A141" s="2"/>
      <c r="B141" s="11"/>
      <c r="C141" s="2"/>
      <c r="D141" s="2"/>
      <c r="E141" s="2"/>
      <c r="F141" s="2"/>
    </row>
    <row r="142" spans="1:6" x14ac:dyDescent="0.2">
      <c r="A142" s="2"/>
      <c r="B142" s="11"/>
      <c r="C142" s="2"/>
      <c r="D142" s="2"/>
      <c r="E142" s="2"/>
      <c r="F142" s="2"/>
    </row>
    <row r="143" spans="1:6" x14ac:dyDescent="0.2">
      <c r="A143" s="2"/>
      <c r="B143" s="11"/>
      <c r="C143" s="2"/>
      <c r="D143" s="2"/>
      <c r="E143" s="2"/>
      <c r="F143" s="2"/>
    </row>
    <row r="144" spans="1:6" x14ac:dyDescent="0.2">
      <c r="A144" s="2"/>
      <c r="B144" s="11"/>
      <c r="C144" s="2"/>
      <c r="D144" s="2"/>
      <c r="E144" s="2"/>
      <c r="F144" s="2"/>
    </row>
    <row r="145" spans="1:6" x14ac:dyDescent="0.2">
      <c r="A145" s="2"/>
      <c r="B145" s="11"/>
      <c r="C145" s="2"/>
      <c r="D145" s="2"/>
      <c r="E145" s="2"/>
      <c r="F145" s="2"/>
    </row>
    <row r="146" spans="1:6" x14ac:dyDescent="0.2">
      <c r="A146" s="2"/>
      <c r="B146" s="11"/>
      <c r="C146" s="2"/>
      <c r="D146" s="2"/>
      <c r="E146" s="2"/>
      <c r="F146" s="2"/>
    </row>
    <row r="147" spans="1:6" x14ac:dyDescent="0.2">
      <c r="A147" s="2"/>
      <c r="B147" s="11"/>
      <c r="C147" s="2"/>
      <c r="D147" s="2"/>
      <c r="E147" s="2"/>
      <c r="F147" s="2"/>
    </row>
    <row r="148" spans="1:6" x14ac:dyDescent="0.2">
      <c r="A148" s="2"/>
      <c r="B148" s="11"/>
      <c r="C148" s="2"/>
      <c r="D148" s="2"/>
      <c r="E148" s="2"/>
      <c r="F148" s="2"/>
    </row>
    <row r="149" spans="1:6" x14ac:dyDescent="0.2">
      <c r="A149" s="2"/>
      <c r="B149" s="11"/>
      <c r="C149" s="2"/>
      <c r="D149" s="2"/>
      <c r="E149" s="2"/>
      <c r="F149" s="2"/>
    </row>
    <row r="150" spans="1:6" x14ac:dyDescent="0.2">
      <c r="A150" s="2"/>
      <c r="B150" s="11"/>
      <c r="C150" s="2"/>
      <c r="D150" s="2"/>
      <c r="E150" s="2"/>
      <c r="F150" s="2"/>
    </row>
    <row r="151" spans="1:6" x14ac:dyDescent="0.2">
      <c r="A151" s="2"/>
      <c r="B151" s="11"/>
      <c r="C151" s="2"/>
      <c r="D151" s="2"/>
      <c r="E151" s="2"/>
      <c r="F151" s="2"/>
    </row>
    <row r="152" spans="1:6" x14ac:dyDescent="0.2">
      <c r="A152" s="2"/>
      <c r="B152" s="11"/>
      <c r="C152" s="2"/>
      <c r="D152" s="2"/>
      <c r="E152" s="2"/>
      <c r="F152" s="2"/>
    </row>
    <row r="153" spans="1:6" x14ac:dyDescent="0.2">
      <c r="A153" s="2"/>
      <c r="B153" s="11"/>
      <c r="C153" s="2"/>
      <c r="D153" s="2"/>
      <c r="E153" s="2"/>
      <c r="F153" s="2"/>
    </row>
    <row r="154" spans="1:6" x14ac:dyDescent="0.2">
      <c r="A154" s="2"/>
      <c r="B154" s="11"/>
      <c r="C154" s="2"/>
      <c r="D154" s="2"/>
      <c r="E154" s="2"/>
      <c r="F154" s="2"/>
    </row>
    <row r="155" spans="1:6" x14ac:dyDescent="0.2">
      <c r="A155" s="2"/>
      <c r="B155" s="11"/>
      <c r="C155" s="2"/>
      <c r="D155" s="2"/>
      <c r="E155" s="2"/>
      <c r="F155" s="2"/>
    </row>
    <row r="156" spans="1:6" x14ac:dyDescent="0.2">
      <c r="A156" s="2"/>
      <c r="B156" s="11"/>
      <c r="C156" s="2"/>
      <c r="D156" s="2"/>
      <c r="E156" s="2"/>
      <c r="F156" s="2"/>
    </row>
    <row r="157" spans="1:6" x14ac:dyDescent="0.2">
      <c r="A157" s="2"/>
      <c r="B157" s="11"/>
      <c r="C157" s="2"/>
      <c r="D157" s="2"/>
      <c r="E157" s="2"/>
      <c r="F157" s="2"/>
    </row>
    <row r="158" spans="1:6" x14ac:dyDescent="0.2">
      <c r="A158" s="2"/>
      <c r="B158" s="11"/>
      <c r="C158" s="2"/>
      <c r="D158" s="2"/>
      <c r="E158" s="2"/>
      <c r="F158" s="2"/>
    </row>
    <row r="159" spans="1:6" x14ac:dyDescent="0.2">
      <c r="A159" s="2"/>
      <c r="B159" s="11"/>
      <c r="C159" s="2"/>
      <c r="D159" s="2"/>
      <c r="E159" s="2"/>
      <c r="F159" s="2"/>
    </row>
    <row r="160" spans="1:6" x14ac:dyDescent="0.2">
      <c r="A160" s="2"/>
      <c r="B160" s="11"/>
      <c r="C160" s="2"/>
      <c r="D160" s="2"/>
      <c r="E160" s="2"/>
      <c r="F160" s="2"/>
    </row>
    <row r="161" spans="1:6" x14ac:dyDescent="0.2">
      <c r="A161" s="2"/>
      <c r="B161" s="11"/>
      <c r="C161" s="2"/>
      <c r="D161" s="2"/>
      <c r="E161" s="2"/>
      <c r="F161" s="2"/>
    </row>
    <row r="162" spans="1:6" x14ac:dyDescent="0.2">
      <c r="A162" s="2"/>
      <c r="B162" s="11"/>
      <c r="C162" s="2"/>
      <c r="D162" s="2"/>
      <c r="E162" s="2"/>
      <c r="F162" s="2"/>
    </row>
    <row r="163" spans="1:6" x14ac:dyDescent="0.2">
      <c r="A163" s="2"/>
      <c r="B163" s="11"/>
      <c r="C163" s="2"/>
      <c r="D163" s="2"/>
      <c r="E163" s="2"/>
      <c r="F163" s="2"/>
    </row>
    <row r="164" spans="1:6" x14ac:dyDescent="0.2">
      <c r="A164" s="2"/>
      <c r="B164" s="11"/>
      <c r="C164" s="2"/>
      <c r="D164" s="2"/>
      <c r="E164" s="2"/>
      <c r="F164" s="2"/>
    </row>
    <row r="165" spans="1:6" x14ac:dyDescent="0.2">
      <c r="A165" s="2"/>
      <c r="B165" s="11"/>
      <c r="C165" s="2"/>
      <c r="D165" s="2"/>
      <c r="E165" s="2"/>
      <c r="F165" s="2"/>
    </row>
    <row r="166" spans="1:6" x14ac:dyDescent="0.2">
      <c r="A166" s="2"/>
      <c r="B166" s="11"/>
      <c r="C166" s="2"/>
      <c r="D166" s="2"/>
      <c r="E166" s="2"/>
      <c r="F166" s="2"/>
    </row>
    <row r="167" spans="1:6" x14ac:dyDescent="0.2">
      <c r="A167" s="2"/>
      <c r="B167" s="11"/>
      <c r="C167" s="2"/>
      <c r="D167" s="2"/>
      <c r="E167" s="2"/>
      <c r="F167" s="2"/>
    </row>
    <row r="168" spans="1:6" x14ac:dyDescent="0.2">
      <c r="A168" s="2"/>
      <c r="B168" s="11"/>
      <c r="C168" s="2"/>
      <c r="D168" s="2"/>
      <c r="E168" s="2"/>
      <c r="F168" s="2"/>
    </row>
    <row r="169" spans="1:6" x14ac:dyDescent="0.2">
      <c r="A169" s="2"/>
      <c r="B169" s="11"/>
      <c r="C169" s="2"/>
      <c r="D169" s="2"/>
      <c r="E169" s="2"/>
      <c r="F169" s="2"/>
    </row>
    <row r="170" spans="1:6" x14ac:dyDescent="0.2">
      <c r="A170" s="2"/>
      <c r="B170" s="11"/>
      <c r="C170" s="2"/>
      <c r="D170" s="2"/>
      <c r="E170" s="2"/>
      <c r="F170" s="2"/>
    </row>
    <row r="171" spans="1:6" x14ac:dyDescent="0.2">
      <c r="A171" s="2"/>
      <c r="B171" s="11"/>
      <c r="C171" s="2"/>
      <c r="D171" s="2"/>
      <c r="E171" s="2"/>
      <c r="F171" s="2"/>
    </row>
    <row r="172" spans="1:6" x14ac:dyDescent="0.2">
      <c r="A172" s="2"/>
      <c r="B172" s="11"/>
      <c r="C172" s="2"/>
      <c r="D172" s="2"/>
      <c r="E172" s="2"/>
      <c r="F172" s="2"/>
    </row>
    <row r="173" spans="1:6" x14ac:dyDescent="0.2">
      <c r="A173" s="2"/>
      <c r="B173" s="11"/>
      <c r="C173" s="2"/>
      <c r="D173" s="2"/>
      <c r="E173" s="2"/>
      <c r="F173" s="2"/>
    </row>
    <row r="174" spans="1:6" x14ac:dyDescent="0.2">
      <c r="A174" s="2"/>
      <c r="B174" s="11"/>
      <c r="C174" s="2"/>
      <c r="D174" s="2"/>
      <c r="E174" s="2"/>
      <c r="F174" s="2"/>
    </row>
    <row r="175" spans="1:6" x14ac:dyDescent="0.2">
      <c r="A175" s="2"/>
      <c r="B175" s="11"/>
      <c r="C175" s="2"/>
      <c r="D175" s="2"/>
      <c r="E175" s="2"/>
      <c r="F175" s="2"/>
    </row>
    <row r="176" spans="1:6" x14ac:dyDescent="0.2">
      <c r="A176" s="2"/>
      <c r="B176" s="11"/>
      <c r="C176" s="2"/>
      <c r="D176" s="2"/>
      <c r="E176" s="2"/>
      <c r="F176" s="2"/>
    </row>
    <row r="177" spans="1:6" x14ac:dyDescent="0.2">
      <c r="A177" s="2"/>
      <c r="B177" s="11"/>
      <c r="C177" s="2"/>
      <c r="D177" s="2"/>
      <c r="E177" s="2"/>
      <c r="F177" s="2"/>
    </row>
    <row r="178" spans="1:6" x14ac:dyDescent="0.2">
      <c r="A178" s="2"/>
      <c r="B178" s="11"/>
      <c r="C178" s="2"/>
      <c r="D178" s="2"/>
      <c r="E178" s="2"/>
      <c r="F178" s="2"/>
    </row>
    <row r="179" spans="1:6" x14ac:dyDescent="0.2">
      <c r="A179" s="2"/>
      <c r="B179" s="11"/>
      <c r="C179" s="2"/>
      <c r="D179" s="2"/>
      <c r="E179" s="2"/>
      <c r="F179" s="2"/>
    </row>
    <row r="180" spans="1:6" x14ac:dyDescent="0.2">
      <c r="A180" s="2"/>
      <c r="B180" s="11"/>
      <c r="C180" s="2"/>
      <c r="D180" s="2"/>
      <c r="E180" s="2"/>
      <c r="F180" s="2"/>
    </row>
    <row r="181" spans="1:6" x14ac:dyDescent="0.2">
      <c r="A181" s="2"/>
      <c r="B181" s="11"/>
      <c r="C181" s="2"/>
      <c r="D181" s="2"/>
      <c r="E181" s="2"/>
      <c r="F181" s="2"/>
    </row>
    <row r="182" spans="1:6" x14ac:dyDescent="0.2">
      <c r="A182" s="2"/>
      <c r="B182" s="11"/>
      <c r="C182" s="2"/>
      <c r="D182" s="2"/>
      <c r="E182" s="2"/>
      <c r="F182" s="2"/>
    </row>
    <row r="183" spans="1:6" x14ac:dyDescent="0.2">
      <c r="A183" s="2"/>
      <c r="B183" s="11"/>
      <c r="C183" s="2"/>
      <c r="D183" s="2"/>
      <c r="E183" s="2"/>
      <c r="F183" s="2"/>
    </row>
    <row r="184" spans="1:6" x14ac:dyDescent="0.2">
      <c r="A184" s="2"/>
      <c r="B184" s="11"/>
      <c r="C184" s="2"/>
      <c r="D184" s="2"/>
      <c r="E184" s="2"/>
      <c r="F184" s="2"/>
    </row>
    <row r="185" spans="1:6" x14ac:dyDescent="0.2">
      <c r="A185" s="2"/>
      <c r="B185" s="11"/>
      <c r="C185" s="2"/>
      <c r="D185" s="2"/>
      <c r="E185" s="2"/>
      <c r="F185" s="2"/>
    </row>
    <row r="186" spans="1:6" x14ac:dyDescent="0.2">
      <c r="A186" s="2"/>
      <c r="B186" s="11"/>
      <c r="C186" s="2"/>
      <c r="D186" s="2"/>
      <c r="E186" s="2"/>
      <c r="F186" s="2"/>
    </row>
    <row r="187" spans="1:6" x14ac:dyDescent="0.2">
      <c r="A187" s="2"/>
      <c r="B187" s="11"/>
      <c r="C187" s="2"/>
      <c r="D187" s="2"/>
      <c r="E187" s="2"/>
      <c r="F187" s="2"/>
    </row>
    <row r="188" spans="1:6" x14ac:dyDescent="0.2">
      <c r="A188" s="2"/>
      <c r="B188" s="11"/>
      <c r="C188" s="2"/>
      <c r="D188" s="2"/>
      <c r="E188" s="2"/>
      <c r="F188" s="2"/>
    </row>
    <row r="189" spans="1:6" x14ac:dyDescent="0.2">
      <c r="A189" s="2"/>
      <c r="B189" s="11"/>
      <c r="C189" s="2"/>
      <c r="D189" s="2"/>
      <c r="E189" s="2"/>
      <c r="F189" s="2"/>
    </row>
    <row r="190" spans="1:6" x14ac:dyDescent="0.2">
      <c r="A190" s="2"/>
      <c r="B190" s="11"/>
      <c r="C190" s="2"/>
      <c r="D190" s="2"/>
      <c r="E190" s="2"/>
      <c r="F190" s="2"/>
    </row>
    <row r="191" spans="1:6" x14ac:dyDescent="0.2">
      <c r="A191" s="2"/>
      <c r="B191" s="11"/>
      <c r="C191" s="2"/>
      <c r="D191" s="2"/>
      <c r="E191" s="2"/>
      <c r="F191" s="2"/>
    </row>
    <row r="192" spans="1:6" x14ac:dyDescent="0.2">
      <c r="A192" s="2"/>
      <c r="B192" s="11"/>
      <c r="C192" s="2"/>
      <c r="D192" s="2"/>
      <c r="E192" s="2"/>
      <c r="F192" s="2"/>
    </row>
    <row r="193" spans="1:6" x14ac:dyDescent="0.2">
      <c r="A193" s="2"/>
      <c r="B193" s="11"/>
      <c r="C193" s="2"/>
      <c r="D193" s="2"/>
      <c r="E193" s="2"/>
      <c r="F193" s="2"/>
    </row>
    <row r="194" spans="1:6" x14ac:dyDescent="0.2">
      <c r="A194" s="2"/>
      <c r="B194" s="11"/>
      <c r="C194" s="2"/>
      <c r="D194" s="2"/>
      <c r="E194" s="2"/>
      <c r="F194" s="2"/>
    </row>
    <row r="195" spans="1:6" x14ac:dyDescent="0.2">
      <c r="A195" s="2"/>
      <c r="B195" s="11"/>
      <c r="C195" s="2"/>
      <c r="D195" s="2"/>
      <c r="E195" s="2"/>
      <c r="F195" s="2"/>
    </row>
    <row r="196" spans="1:6" x14ac:dyDescent="0.2">
      <c r="A196" s="2"/>
      <c r="B196" s="11"/>
      <c r="C196" s="2"/>
      <c r="D196" s="2"/>
      <c r="E196" s="2"/>
      <c r="F196" s="2"/>
    </row>
    <row r="197" spans="1:6" x14ac:dyDescent="0.2">
      <c r="A197" s="2"/>
      <c r="B197" s="11"/>
      <c r="C197" s="2"/>
      <c r="D197" s="2"/>
      <c r="E197" s="2"/>
      <c r="F197" s="2"/>
    </row>
    <row r="198" spans="1:6" x14ac:dyDescent="0.2">
      <c r="A198" s="2"/>
      <c r="B198" s="11"/>
      <c r="C198" s="2"/>
      <c r="D198" s="2"/>
      <c r="E198" s="2"/>
      <c r="F198" s="2"/>
    </row>
    <row r="199" spans="1:6" x14ac:dyDescent="0.2">
      <c r="A199" s="2"/>
      <c r="B199" s="11"/>
      <c r="C199" s="2"/>
      <c r="D199" s="2"/>
      <c r="E199" s="2"/>
      <c r="F199" s="2"/>
    </row>
    <row r="200" spans="1:6" x14ac:dyDescent="0.2">
      <c r="A200" s="2"/>
      <c r="B200" s="11"/>
      <c r="C200" s="2"/>
      <c r="D200" s="2"/>
      <c r="E200" s="2"/>
      <c r="F200" s="2"/>
    </row>
    <row r="201" spans="1:6" x14ac:dyDescent="0.2">
      <c r="A201" s="2"/>
      <c r="B201" s="11"/>
      <c r="C201" s="2"/>
      <c r="D201" s="2"/>
      <c r="E201" s="2"/>
      <c r="F201" s="2"/>
    </row>
    <row r="202" spans="1:6" x14ac:dyDescent="0.2">
      <c r="A202" s="2"/>
      <c r="B202" s="11"/>
      <c r="C202" s="2"/>
      <c r="D202" s="2"/>
      <c r="E202" s="2"/>
      <c r="F202" s="2"/>
    </row>
    <row r="203" spans="1:6" x14ac:dyDescent="0.2">
      <c r="A203" s="2"/>
      <c r="B203" s="11"/>
      <c r="C203" s="2"/>
      <c r="D203" s="2"/>
      <c r="E203" s="2"/>
      <c r="F203" s="2"/>
    </row>
    <row r="204" spans="1:6" x14ac:dyDescent="0.2">
      <c r="A204" s="2"/>
      <c r="B204" s="11"/>
      <c r="C204" s="2"/>
      <c r="D204" s="2"/>
      <c r="E204" s="2"/>
      <c r="F204" s="2"/>
    </row>
    <row r="205" spans="1:6" x14ac:dyDescent="0.2">
      <c r="A205" s="2"/>
      <c r="B205" s="11"/>
      <c r="C205" s="2"/>
      <c r="D205" s="2"/>
      <c r="E205" s="2"/>
      <c r="F205" s="2"/>
    </row>
    <row r="206" spans="1:6" x14ac:dyDescent="0.2">
      <c r="A206" s="2"/>
      <c r="B206" s="11"/>
      <c r="C206" s="2"/>
      <c r="D206" s="2"/>
      <c r="E206" s="2"/>
      <c r="F206" s="2"/>
    </row>
    <row r="207" spans="1:6" x14ac:dyDescent="0.2">
      <c r="A207" s="2"/>
      <c r="B207" s="11"/>
      <c r="C207" s="2"/>
      <c r="D207" s="2"/>
      <c r="E207" s="2"/>
      <c r="F207" s="2"/>
    </row>
    <row r="208" spans="1:6" x14ac:dyDescent="0.2">
      <c r="A208" s="2"/>
      <c r="B208" s="11"/>
      <c r="C208" s="2"/>
      <c r="D208" s="2"/>
      <c r="E208" s="2"/>
      <c r="F208" s="2"/>
    </row>
    <row r="209" spans="1:6" x14ac:dyDescent="0.2">
      <c r="A209" s="2"/>
      <c r="B209" s="11"/>
      <c r="C209" s="2"/>
      <c r="D209" s="2"/>
      <c r="E209" s="2"/>
      <c r="F209" s="2"/>
    </row>
    <row r="210" spans="1:6" x14ac:dyDescent="0.2">
      <c r="A210" s="2"/>
      <c r="B210" s="11"/>
      <c r="C210" s="2"/>
      <c r="D210" s="2"/>
      <c r="E210" s="2"/>
      <c r="F210" s="2"/>
    </row>
    <row r="211" spans="1:6" x14ac:dyDescent="0.2">
      <c r="A211" s="2"/>
      <c r="B211" s="11"/>
      <c r="C211" s="2"/>
      <c r="D211" s="2"/>
      <c r="E211" s="2"/>
      <c r="F211" s="2"/>
    </row>
    <row r="212" spans="1:6" x14ac:dyDescent="0.2">
      <c r="A212" s="2"/>
      <c r="B212" s="11"/>
      <c r="C212" s="2"/>
      <c r="D212" s="2"/>
      <c r="E212" s="2"/>
      <c r="F212" s="2"/>
    </row>
    <row r="213" spans="1:6" x14ac:dyDescent="0.2">
      <c r="A213" s="2"/>
      <c r="B213" s="11"/>
      <c r="C213" s="2"/>
      <c r="D213" s="2"/>
      <c r="E213" s="2"/>
      <c r="F213" s="2"/>
    </row>
    <row r="214" spans="1:6" x14ac:dyDescent="0.2">
      <c r="A214" s="2"/>
      <c r="B214" s="11"/>
      <c r="C214" s="2"/>
      <c r="D214" s="2"/>
      <c r="E214" s="2"/>
      <c r="F214" s="2"/>
    </row>
    <row r="215" spans="1:6" x14ac:dyDescent="0.2">
      <c r="A215" s="2"/>
      <c r="B215" s="11"/>
      <c r="C215" s="2"/>
      <c r="D215" s="2"/>
      <c r="E215" s="2"/>
      <c r="F215" s="2"/>
    </row>
    <row r="216" spans="1:6" x14ac:dyDescent="0.2">
      <c r="A216" s="2"/>
      <c r="B216" s="11"/>
      <c r="C216" s="2"/>
      <c r="D216" s="2"/>
      <c r="E216" s="2"/>
      <c r="F216" s="2"/>
    </row>
    <row r="217" spans="1:6" x14ac:dyDescent="0.2">
      <c r="A217" s="2"/>
      <c r="B217" s="11"/>
      <c r="C217" s="2"/>
      <c r="D217" s="2"/>
      <c r="E217" s="2"/>
      <c r="F217" s="2"/>
    </row>
    <row r="218" spans="1:6" x14ac:dyDescent="0.2">
      <c r="A218" s="2"/>
      <c r="B218" s="11"/>
      <c r="C218" s="2"/>
      <c r="D218" s="2"/>
      <c r="E218" s="2"/>
      <c r="F218" s="2"/>
    </row>
    <row r="219" spans="1:6" x14ac:dyDescent="0.2">
      <c r="A219" s="2"/>
      <c r="B219" s="11"/>
      <c r="C219" s="2"/>
      <c r="D219" s="2"/>
      <c r="E219" s="2"/>
      <c r="F219" s="2"/>
    </row>
    <row r="220" spans="1:6" x14ac:dyDescent="0.2">
      <c r="A220" s="2"/>
      <c r="B220" s="11"/>
      <c r="C220" s="2"/>
      <c r="D220" s="2"/>
      <c r="E220" s="2"/>
      <c r="F220" s="2"/>
    </row>
    <row r="221" spans="1:6" x14ac:dyDescent="0.2">
      <c r="A221" s="2"/>
      <c r="B221" s="11"/>
      <c r="C221" s="2"/>
      <c r="D221" s="2"/>
      <c r="E221" s="2"/>
      <c r="F221" s="2"/>
    </row>
    <row r="222" spans="1:6" x14ac:dyDescent="0.2">
      <c r="A222" s="2"/>
      <c r="B222" s="11"/>
      <c r="C222" s="2"/>
      <c r="D222" s="2"/>
      <c r="E222" s="2"/>
      <c r="F222" s="2"/>
    </row>
    <row r="223" spans="1:6" x14ac:dyDescent="0.2">
      <c r="A223" s="2"/>
      <c r="B223" s="11"/>
      <c r="C223" s="2"/>
      <c r="D223" s="2"/>
      <c r="E223" s="2"/>
      <c r="F223" s="2"/>
    </row>
    <row r="224" spans="1:6" x14ac:dyDescent="0.2">
      <c r="A224" s="2"/>
      <c r="B224" s="11"/>
      <c r="C224" s="2"/>
      <c r="D224" s="2"/>
      <c r="E224" s="2"/>
      <c r="F224" s="2"/>
    </row>
    <row r="225" spans="1:6" x14ac:dyDescent="0.2">
      <c r="A225" s="2"/>
      <c r="B225" s="11"/>
      <c r="C225" s="2"/>
      <c r="D225" s="2"/>
      <c r="E225" s="2"/>
      <c r="F225" s="2"/>
    </row>
    <row r="226" spans="1:6" x14ac:dyDescent="0.2">
      <c r="A226" s="2"/>
      <c r="B226" s="11"/>
      <c r="C226" s="2"/>
      <c r="D226" s="2"/>
      <c r="E226" s="2"/>
      <c r="F226" s="2"/>
    </row>
    <row r="227" spans="1:6" x14ac:dyDescent="0.2">
      <c r="A227" s="2"/>
      <c r="B227" s="11"/>
      <c r="C227" s="2"/>
      <c r="D227" s="2"/>
      <c r="E227" s="2"/>
      <c r="F227" s="2"/>
    </row>
    <row r="228" spans="1:6" x14ac:dyDescent="0.2">
      <c r="A228" s="2"/>
      <c r="B228" s="11"/>
      <c r="C228" s="2"/>
      <c r="D228" s="2"/>
      <c r="E228" s="2"/>
      <c r="F228" s="2"/>
    </row>
    <row r="229" spans="1:6" x14ac:dyDescent="0.2">
      <c r="A229" s="2"/>
      <c r="B229" s="11"/>
      <c r="C229" s="2"/>
      <c r="D229" s="2"/>
      <c r="E229" s="2"/>
      <c r="F229" s="2"/>
    </row>
    <row r="230" spans="1:6" x14ac:dyDescent="0.2">
      <c r="A230" s="2"/>
      <c r="B230" s="11"/>
      <c r="C230" s="2"/>
      <c r="D230" s="2"/>
      <c r="E230" s="2"/>
      <c r="F230" s="2"/>
    </row>
    <row r="231" spans="1:6" x14ac:dyDescent="0.2">
      <c r="A231" s="2"/>
      <c r="B231" s="11"/>
      <c r="C231" s="2"/>
      <c r="D231" s="2"/>
      <c r="E231" s="2"/>
      <c r="F231" s="2"/>
    </row>
    <row r="232" spans="1:6" x14ac:dyDescent="0.2">
      <c r="A232" s="2"/>
      <c r="B232" s="11"/>
      <c r="C232" s="2"/>
      <c r="D232" s="2"/>
      <c r="E232" s="2"/>
      <c r="F232" s="2"/>
    </row>
    <row r="233" spans="1:6" x14ac:dyDescent="0.2">
      <c r="A233" s="2"/>
      <c r="B233" s="11"/>
      <c r="C233" s="2"/>
      <c r="D233" s="2"/>
      <c r="E233" s="2"/>
      <c r="F233" s="2"/>
    </row>
    <row r="234" spans="1:6" x14ac:dyDescent="0.2">
      <c r="A234" s="2"/>
      <c r="B234" s="11"/>
      <c r="C234" s="2"/>
      <c r="D234" s="2"/>
      <c r="E234" s="2"/>
      <c r="F234" s="2"/>
    </row>
    <row r="235" spans="1:6" x14ac:dyDescent="0.2">
      <c r="A235" s="2"/>
      <c r="B235" s="11"/>
      <c r="C235" s="2"/>
      <c r="D235" s="2"/>
      <c r="E235" s="2"/>
      <c r="F235" s="2"/>
    </row>
    <row r="236" spans="1:6" x14ac:dyDescent="0.2">
      <c r="A236" s="2"/>
      <c r="B236" s="11"/>
      <c r="C236" s="2"/>
      <c r="D236" s="2"/>
      <c r="E236" s="2"/>
      <c r="F236" s="2"/>
    </row>
    <row r="237" spans="1:6" x14ac:dyDescent="0.2">
      <c r="A237" s="2"/>
      <c r="B237" s="11"/>
      <c r="C237" s="2"/>
      <c r="D237" s="2"/>
      <c r="E237" s="2"/>
      <c r="F237" s="2"/>
    </row>
    <row r="238" spans="1:6" x14ac:dyDescent="0.2">
      <c r="A238" s="2"/>
      <c r="B238" s="11"/>
      <c r="C238" s="2"/>
      <c r="D238" s="2"/>
      <c r="E238" s="2"/>
      <c r="F238" s="2"/>
    </row>
    <row r="239" spans="1:6" x14ac:dyDescent="0.2">
      <c r="A239" s="2"/>
      <c r="B239" s="11"/>
      <c r="C239" s="2"/>
      <c r="D239" s="2"/>
      <c r="E239" s="2"/>
      <c r="F239" s="2"/>
    </row>
    <row r="240" spans="1:6" x14ac:dyDescent="0.2">
      <c r="A240" s="2"/>
      <c r="B240" s="11"/>
      <c r="C240" s="2"/>
      <c r="D240" s="2"/>
      <c r="E240" s="2"/>
      <c r="F240" s="2"/>
    </row>
    <row r="241" spans="1:6" x14ac:dyDescent="0.2">
      <c r="A241" s="2"/>
      <c r="B241" s="11"/>
      <c r="C241" s="2"/>
      <c r="D241" s="2"/>
      <c r="E241" s="2"/>
      <c r="F241" s="2"/>
    </row>
    <row r="242" spans="1:6" x14ac:dyDescent="0.2">
      <c r="A242" s="2"/>
      <c r="B242" s="11"/>
      <c r="C242" s="2"/>
      <c r="D242" s="2"/>
      <c r="E242" s="2"/>
      <c r="F242" s="2"/>
    </row>
    <row r="243" spans="1:6" x14ac:dyDescent="0.2">
      <c r="A243" s="2"/>
      <c r="B243" s="11"/>
      <c r="C243" s="2"/>
      <c r="D243" s="2"/>
      <c r="E243" s="2"/>
      <c r="F243" s="2"/>
    </row>
    <row r="244" spans="1:6" x14ac:dyDescent="0.2">
      <c r="A244" s="2"/>
      <c r="B244" s="11"/>
      <c r="C244" s="2"/>
      <c r="D244" s="2"/>
      <c r="E244" s="2"/>
      <c r="F244" s="2"/>
    </row>
    <row r="245" spans="1:6" x14ac:dyDescent="0.2">
      <c r="A245" s="2"/>
      <c r="B245" s="11"/>
      <c r="C245" s="2"/>
      <c r="D245" s="2"/>
      <c r="E245" s="2"/>
      <c r="F245" s="2"/>
    </row>
    <row r="246" spans="1:6" x14ac:dyDescent="0.2">
      <c r="A246" s="2"/>
      <c r="B246" s="11"/>
      <c r="C246" s="2"/>
      <c r="D246" s="2"/>
      <c r="E246" s="2"/>
      <c r="F246" s="2"/>
    </row>
    <row r="247" spans="1:6" x14ac:dyDescent="0.2">
      <c r="A247" s="2"/>
      <c r="B247" s="11"/>
      <c r="C247" s="2"/>
      <c r="D247" s="2"/>
      <c r="E247" s="2"/>
      <c r="F247" s="2"/>
    </row>
    <row r="248" spans="1:6" x14ac:dyDescent="0.2">
      <c r="A248" s="2"/>
      <c r="B248" s="11"/>
      <c r="C248" s="2"/>
      <c r="D248" s="2"/>
      <c r="E248" s="2"/>
      <c r="F248" s="2"/>
    </row>
    <row r="249" spans="1:6" x14ac:dyDescent="0.2">
      <c r="A249" s="2"/>
      <c r="B249" s="11"/>
      <c r="C249" s="2"/>
      <c r="D249" s="2"/>
      <c r="E249" s="2"/>
      <c r="F249" s="2"/>
    </row>
    <row r="250" spans="1:6" x14ac:dyDescent="0.2">
      <c r="A250" s="2"/>
      <c r="B250" s="11"/>
      <c r="C250" s="2"/>
      <c r="D250" s="2"/>
      <c r="E250" s="2"/>
      <c r="F250" s="2"/>
    </row>
    <row r="251" spans="1:6" x14ac:dyDescent="0.2">
      <c r="A251" s="2"/>
      <c r="B251" s="11"/>
      <c r="C251" s="2"/>
      <c r="D251" s="2"/>
      <c r="E251" s="2"/>
      <c r="F251" s="2"/>
    </row>
    <row r="252" spans="1:6" x14ac:dyDescent="0.2">
      <c r="A252" s="2"/>
      <c r="B252" s="11"/>
      <c r="C252" s="2"/>
      <c r="D252" s="2"/>
      <c r="E252" s="2"/>
      <c r="F252" s="2"/>
    </row>
    <row r="253" spans="1:6" x14ac:dyDescent="0.2">
      <c r="A253" s="2"/>
      <c r="B253" s="11"/>
      <c r="C253" s="2"/>
      <c r="D253" s="2"/>
      <c r="E253" s="2"/>
      <c r="F253" s="2"/>
    </row>
    <row r="254" spans="1:6" x14ac:dyDescent="0.2">
      <c r="A254" s="2"/>
      <c r="B254" s="11"/>
      <c r="C254" s="2"/>
      <c r="D254" s="2"/>
      <c r="E254" s="2"/>
      <c r="F254" s="2"/>
    </row>
    <row r="255" spans="1:6" x14ac:dyDescent="0.2">
      <c r="A255" s="2"/>
      <c r="B255" s="11"/>
      <c r="C255" s="2"/>
      <c r="D255" s="2"/>
      <c r="E255" s="2"/>
      <c r="F255" s="2"/>
    </row>
    <row r="256" spans="1:6" x14ac:dyDescent="0.2">
      <c r="A256" s="2"/>
      <c r="B256" s="11"/>
      <c r="C256" s="2"/>
      <c r="D256" s="2"/>
      <c r="E256" s="2"/>
      <c r="F256" s="2"/>
    </row>
    <row r="257" spans="1:6" x14ac:dyDescent="0.2">
      <c r="A257" s="2"/>
      <c r="B257" s="11"/>
      <c r="C257" s="2"/>
      <c r="D257" s="2"/>
      <c r="E257" s="2"/>
      <c r="F257" s="2"/>
    </row>
    <row r="258" spans="1:6" x14ac:dyDescent="0.2">
      <c r="A258" s="2"/>
      <c r="B258" s="11"/>
      <c r="C258" s="2"/>
      <c r="D258" s="2"/>
      <c r="E258" s="2"/>
      <c r="F258" s="2"/>
    </row>
    <row r="259" spans="1:6" x14ac:dyDescent="0.2">
      <c r="A259" s="2"/>
      <c r="B259" s="11"/>
      <c r="C259" s="2"/>
      <c r="D259" s="2"/>
      <c r="E259" s="2"/>
      <c r="F259" s="2"/>
    </row>
    <row r="260" spans="1:6" x14ac:dyDescent="0.2">
      <c r="A260" s="2"/>
      <c r="B260" s="11"/>
      <c r="C260" s="2"/>
      <c r="D260" s="2"/>
      <c r="E260" s="2"/>
      <c r="F260" s="2"/>
    </row>
    <row r="261" spans="1:6" x14ac:dyDescent="0.2">
      <c r="A261" s="2"/>
      <c r="B261" s="11"/>
      <c r="C261" s="2"/>
      <c r="D261" s="2"/>
      <c r="E261" s="2"/>
      <c r="F261" s="2"/>
    </row>
    <row r="262" spans="1:6" x14ac:dyDescent="0.2">
      <c r="A262" s="2"/>
      <c r="B262" s="11"/>
      <c r="C262" s="2"/>
      <c r="D262" s="2"/>
      <c r="E262" s="2"/>
      <c r="F262" s="2"/>
    </row>
    <row r="263" spans="1:6" x14ac:dyDescent="0.2">
      <c r="A263" s="2"/>
      <c r="B263" s="11"/>
      <c r="C263" s="2"/>
      <c r="D263" s="2"/>
      <c r="E263" s="2"/>
      <c r="F263" s="2"/>
    </row>
    <row r="264" spans="1:6" x14ac:dyDescent="0.2">
      <c r="A264" s="2"/>
      <c r="B264" s="11"/>
      <c r="C264" s="2"/>
      <c r="D264" s="2"/>
      <c r="E264" s="2"/>
      <c r="F264" s="2"/>
    </row>
    <row r="265" spans="1:6" x14ac:dyDescent="0.2">
      <c r="A265" s="2"/>
      <c r="B265" s="11"/>
      <c r="C265" s="2"/>
      <c r="D265" s="2"/>
      <c r="E265" s="2"/>
      <c r="F265" s="2"/>
    </row>
    <row r="266" spans="1:6" x14ac:dyDescent="0.2">
      <c r="A266" s="2"/>
      <c r="B266" s="11"/>
      <c r="C266" s="2"/>
      <c r="D266" s="2"/>
      <c r="E266" s="2"/>
      <c r="F266" s="2"/>
    </row>
    <row r="267" spans="1:6" x14ac:dyDescent="0.2">
      <c r="A267" s="2"/>
      <c r="B267" s="11"/>
      <c r="C267" s="2"/>
      <c r="D267" s="2"/>
      <c r="E267" s="2"/>
      <c r="F267" s="2"/>
    </row>
    <row r="268" spans="1:6" x14ac:dyDescent="0.2">
      <c r="A268" s="2"/>
      <c r="B268" s="11"/>
      <c r="C268" s="2"/>
      <c r="D268" s="2"/>
      <c r="E268" s="2"/>
      <c r="F268" s="2"/>
    </row>
    <row r="269" spans="1:6" x14ac:dyDescent="0.2">
      <c r="A269" s="2"/>
      <c r="B269" s="11"/>
      <c r="C269" s="2"/>
      <c r="D269" s="2"/>
      <c r="E269" s="2"/>
      <c r="F269" s="2"/>
    </row>
    <row r="270" spans="1:6" x14ac:dyDescent="0.2">
      <c r="A270" s="2"/>
      <c r="B270" s="11"/>
      <c r="C270" s="2"/>
      <c r="D270" s="2"/>
      <c r="E270" s="2"/>
      <c r="F270" s="2"/>
    </row>
    <row r="271" spans="1:6" x14ac:dyDescent="0.2">
      <c r="A271" s="2"/>
      <c r="B271" s="11"/>
      <c r="C271" s="2"/>
      <c r="D271" s="2"/>
      <c r="E271" s="2"/>
      <c r="F271" s="2"/>
    </row>
    <row r="272" spans="1:6" x14ac:dyDescent="0.2">
      <c r="A272" s="2"/>
      <c r="B272" s="11"/>
      <c r="C272" s="2"/>
      <c r="D272" s="2"/>
      <c r="E272" s="2"/>
      <c r="F272" s="2"/>
    </row>
    <row r="273" spans="1:6" x14ac:dyDescent="0.2">
      <c r="A273" s="2"/>
      <c r="B273" s="11"/>
      <c r="C273" s="2"/>
      <c r="D273" s="2"/>
      <c r="E273" s="2"/>
      <c r="F273" s="2"/>
    </row>
    <row r="274" spans="1:6" x14ac:dyDescent="0.2">
      <c r="A274" s="2"/>
      <c r="B274" s="11"/>
      <c r="C274" s="2"/>
      <c r="D274" s="2"/>
      <c r="E274" s="2"/>
      <c r="F274" s="2"/>
    </row>
    <row r="275" spans="1:6" x14ac:dyDescent="0.2">
      <c r="A275" s="2"/>
      <c r="B275" s="11"/>
      <c r="C275" s="2"/>
      <c r="D275" s="2"/>
      <c r="E275" s="2"/>
      <c r="F275" s="2"/>
    </row>
    <row r="276" spans="1:6" x14ac:dyDescent="0.2">
      <c r="A276" s="2"/>
      <c r="B276" s="11"/>
      <c r="C276" s="2"/>
      <c r="D276" s="2"/>
      <c r="E276" s="2"/>
      <c r="F276" s="2"/>
    </row>
    <row r="277" spans="1:6" x14ac:dyDescent="0.2">
      <c r="A277" s="2"/>
      <c r="B277" s="11"/>
      <c r="C277" s="2"/>
      <c r="D277" s="2"/>
      <c r="E277" s="2"/>
      <c r="F277" s="2"/>
    </row>
    <row r="278" spans="1:6" x14ac:dyDescent="0.2">
      <c r="A278" s="2"/>
      <c r="B278" s="11"/>
      <c r="C278" s="2"/>
      <c r="D278" s="2"/>
      <c r="E278" s="2"/>
      <c r="F278" s="2"/>
    </row>
    <row r="279" spans="1:6" x14ac:dyDescent="0.2">
      <c r="A279" s="2"/>
      <c r="B279" s="11"/>
      <c r="C279" s="2"/>
      <c r="D279" s="2"/>
      <c r="E279" s="2"/>
      <c r="F279" s="2"/>
    </row>
    <row r="280" spans="1:6" x14ac:dyDescent="0.2">
      <c r="A280" s="2"/>
      <c r="B280" s="11"/>
      <c r="C280" s="2"/>
      <c r="D280" s="2"/>
      <c r="E280" s="2"/>
      <c r="F280" s="2"/>
    </row>
    <row r="281" spans="1:6" x14ac:dyDescent="0.2">
      <c r="A281" s="2"/>
      <c r="B281" s="11"/>
      <c r="C281" s="2"/>
      <c r="D281" s="2"/>
      <c r="E281" s="2"/>
      <c r="F281" s="2"/>
    </row>
    <row r="282" spans="1:6" x14ac:dyDescent="0.2">
      <c r="A282" s="2"/>
      <c r="B282" s="11"/>
      <c r="C282" s="2"/>
      <c r="D282" s="2"/>
      <c r="E282" s="2"/>
      <c r="F282" s="2"/>
    </row>
    <row r="283" spans="1:6" x14ac:dyDescent="0.2">
      <c r="A283" s="2"/>
      <c r="B283" s="11"/>
      <c r="C283" s="2"/>
      <c r="D283" s="2"/>
      <c r="E283" s="2"/>
      <c r="F283" s="2"/>
    </row>
    <row r="284" spans="1:6" x14ac:dyDescent="0.2">
      <c r="A284" s="2"/>
      <c r="B284" s="11"/>
      <c r="C284" s="2"/>
      <c r="D284" s="2"/>
      <c r="E284" s="2"/>
      <c r="F284" s="2"/>
    </row>
    <row r="285" spans="1:6" x14ac:dyDescent="0.2">
      <c r="A285" s="2"/>
      <c r="B285" s="11"/>
      <c r="C285" s="2"/>
      <c r="D285" s="2"/>
      <c r="E285" s="2"/>
      <c r="F285" s="2"/>
    </row>
    <row r="286" spans="1:6" x14ac:dyDescent="0.2">
      <c r="A286" s="2"/>
      <c r="B286" s="11"/>
      <c r="C286" s="2"/>
      <c r="D286" s="2"/>
      <c r="E286" s="2"/>
      <c r="F286" s="2"/>
    </row>
    <row r="287" spans="1:6" x14ac:dyDescent="0.2">
      <c r="A287" s="2"/>
      <c r="B287" s="11"/>
      <c r="C287" s="2"/>
      <c r="D287" s="2"/>
      <c r="E287" s="2"/>
      <c r="F287" s="2"/>
    </row>
    <row r="288" spans="1:6" x14ac:dyDescent="0.2">
      <c r="A288" s="2"/>
      <c r="B288" s="11"/>
      <c r="C288" s="2"/>
      <c r="D288" s="2"/>
      <c r="E288" s="2"/>
      <c r="F288" s="2"/>
    </row>
    <row r="289" spans="1:6" x14ac:dyDescent="0.2">
      <c r="A289" s="2"/>
      <c r="B289" s="11"/>
      <c r="C289" s="2"/>
      <c r="D289" s="2"/>
      <c r="E289" s="2"/>
      <c r="F289" s="2"/>
    </row>
    <row r="290" spans="1:6" x14ac:dyDescent="0.2">
      <c r="A290" s="2"/>
      <c r="B290" s="11"/>
      <c r="C290" s="2"/>
      <c r="D290" s="2"/>
      <c r="E290" s="2"/>
      <c r="F290" s="2"/>
    </row>
    <row r="291" spans="1:6" x14ac:dyDescent="0.2">
      <c r="A291" s="2"/>
      <c r="B291" s="11"/>
      <c r="C291" s="2"/>
      <c r="D291" s="2"/>
      <c r="E291" s="2"/>
      <c r="F291" s="2"/>
    </row>
    <row r="292" spans="1:6" x14ac:dyDescent="0.2">
      <c r="A292" s="2"/>
      <c r="B292" s="11"/>
      <c r="C292" s="2"/>
      <c r="D292" s="2"/>
      <c r="E292" s="2"/>
      <c r="F292" s="2"/>
    </row>
    <row r="293" spans="1:6" x14ac:dyDescent="0.2">
      <c r="A293" s="2"/>
      <c r="B293" s="11"/>
      <c r="C293" s="2"/>
      <c r="D293" s="2"/>
      <c r="E293" s="2"/>
      <c r="F293" s="2"/>
    </row>
    <row r="294" spans="1:6" x14ac:dyDescent="0.2">
      <c r="A294" s="2"/>
      <c r="B294" s="11"/>
      <c r="C294" s="2"/>
      <c r="D294" s="2"/>
      <c r="E294" s="2"/>
      <c r="F294" s="2"/>
    </row>
    <row r="295" spans="1:6" x14ac:dyDescent="0.2">
      <c r="A295" s="2"/>
      <c r="B295" s="11"/>
      <c r="C295" s="2"/>
      <c r="D295" s="2"/>
      <c r="E295" s="2"/>
      <c r="F295" s="2"/>
    </row>
    <row r="296" spans="1:6" x14ac:dyDescent="0.2">
      <c r="A296" s="2"/>
      <c r="B296" s="11"/>
      <c r="C296" s="2"/>
      <c r="D296" s="2"/>
      <c r="E296" s="2"/>
      <c r="F296" s="2"/>
    </row>
    <row r="297" spans="1:6" x14ac:dyDescent="0.2">
      <c r="A297" s="2"/>
      <c r="B297" s="11"/>
      <c r="C297" s="2"/>
      <c r="D297" s="2"/>
      <c r="E297" s="2"/>
      <c r="F297" s="2"/>
    </row>
    <row r="298" spans="1:6" x14ac:dyDescent="0.2">
      <c r="A298" s="2"/>
      <c r="B298" s="11"/>
      <c r="C298" s="2"/>
      <c r="D298" s="2"/>
      <c r="E298" s="2"/>
      <c r="F298" s="2"/>
    </row>
    <row r="299" spans="1:6" x14ac:dyDescent="0.2">
      <c r="A299" s="2"/>
      <c r="B299" s="11"/>
      <c r="C299" s="2"/>
      <c r="D299" s="2"/>
      <c r="E299" s="2"/>
      <c r="F299" s="2"/>
    </row>
    <row r="300" spans="1:6" x14ac:dyDescent="0.2">
      <c r="A300" s="2"/>
      <c r="B300" s="11"/>
      <c r="C300" s="2"/>
      <c r="D300" s="2"/>
      <c r="E300" s="2"/>
      <c r="F300" s="2"/>
    </row>
    <row r="301" spans="1:6" x14ac:dyDescent="0.2">
      <c r="A301" s="2"/>
      <c r="B301" s="11"/>
      <c r="C301" s="2"/>
      <c r="D301" s="2"/>
      <c r="E301" s="2"/>
      <c r="F301" s="2"/>
    </row>
    <row r="302" spans="1:6" x14ac:dyDescent="0.2">
      <c r="A302" s="2"/>
      <c r="B302" s="11"/>
      <c r="C302" s="2"/>
      <c r="D302" s="2"/>
      <c r="E302" s="2"/>
      <c r="F302" s="2"/>
    </row>
    <row r="303" spans="1:6" x14ac:dyDescent="0.2">
      <c r="A303" s="2"/>
      <c r="B303" s="11"/>
      <c r="C303" s="2"/>
      <c r="D303" s="2"/>
      <c r="E303" s="2"/>
      <c r="F303" s="2"/>
    </row>
    <row r="304" spans="1:6" x14ac:dyDescent="0.2">
      <c r="A304" s="2"/>
      <c r="B304" s="11"/>
      <c r="C304" s="2"/>
      <c r="D304" s="2"/>
      <c r="E304" s="2"/>
      <c r="F304" s="2"/>
    </row>
    <row r="305" spans="1:6" x14ac:dyDescent="0.2">
      <c r="A305" s="2"/>
      <c r="B305" s="11"/>
      <c r="C305" s="2"/>
      <c r="D305" s="2"/>
      <c r="E305" s="2"/>
      <c r="F305" s="2"/>
    </row>
    <row r="306" spans="1:6" x14ac:dyDescent="0.2">
      <c r="A306" s="2"/>
      <c r="B306" s="11"/>
      <c r="C306" s="2"/>
      <c r="D306" s="2"/>
      <c r="E306" s="2"/>
      <c r="F306" s="2"/>
    </row>
    <row r="307" spans="1:6" x14ac:dyDescent="0.2">
      <c r="A307" s="2"/>
      <c r="B307" s="11"/>
      <c r="C307" s="2"/>
      <c r="D307" s="2"/>
      <c r="E307" s="2"/>
      <c r="F307" s="2"/>
    </row>
  </sheetData>
  <mergeCells count="39">
    <mergeCell ref="R14:R15"/>
    <mergeCell ref="R37:R38"/>
    <mergeCell ref="Q14:Q15"/>
    <mergeCell ref="S14:S15"/>
    <mergeCell ref="B66:B71"/>
    <mergeCell ref="P14:P15"/>
    <mergeCell ref="G37:G38"/>
    <mergeCell ref="H37:H38"/>
    <mergeCell ref="I37:I38"/>
    <mergeCell ref="J37:J38"/>
    <mergeCell ref="K37:K38"/>
    <mergeCell ref="S37:S38"/>
    <mergeCell ref="L37:L38"/>
    <mergeCell ref="M37:M38"/>
    <mergeCell ref="N37:N38"/>
    <mergeCell ref="O37:O38"/>
    <mergeCell ref="A23:A40"/>
    <mergeCell ref="A47:A71"/>
    <mergeCell ref="L14:L15"/>
    <mergeCell ref="M14:M15"/>
    <mergeCell ref="N14:N15"/>
    <mergeCell ref="G14:G15"/>
    <mergeCell ref="H14:H15"/>
    <mergeCell ref="I14:I15"/>
    <mergeCell ref="J14:J15"/>
    <mergeCell ref="K14:K15"/>
    <mergeCell ref="A41:A46"/>
    <mergeCell ref="B41:B46"/>
    <mergeCell ref="B47:B59"/>
    <mergeCell ref="B61:B64"/>
    <mergeCell ref="B31:B40"/>
    <mergeCell ref="A4:A22"/>
    <mergeCell ref="Q37:Q38"/>
    <mergeCell ref="P37:P38"/>
    <mergeCell ref="B4:B7"/>
    <mergeCell ref="B8:B11"/>
    <mergeCell ref="B12:B22"/>
    <mergeCell ref="B23:B30"/>
    <mergeCell ref="O14:O15"/>
  </mergeCells>
  <conditionalFormatting sqref="G4:J4 G16:J21 G14:H14">
    <cfRule type="containsText" dxfId="1441" priority="566" operator="containsText" text="Avanza según planificación">
      <formula>NOT(ISERROR(SEARCH("Avanza según planificación",G4)))</formula>
    </cfRule>
    <cfRule type="containsText" dxfId="1440" priority="567" operator="containsText" text="Retrasada">
      <formula>NOT(ISERROR(SEARCH("Retrasada",G4)))</formula>
    </cfRule>
    <cfRule type="containsText" dxfId="1439" priority="568" operator="containsText" text="Finalizada">
      <formula>NOT(ISERROR(SEARCH("Finalizada",G4)))</formula>
    </cfRule>
  </conditionalFormatting>
  <conditionalFormatting sqref="G4:J4 G16:J21 G14:H14">
    <cfRule type="containsText" dxfId="1438" priority="569" operator="containsText" text="Desestimada">
      <formula>NOT(ISERROR(SEARCH("Desestimada",G4)))</formula>
    </cfRule>
  </conditionalFormatting>
  <conditionalFormatting sqref="P4 P16:Q21 P14">
    <cfRule type="containsText" dxfId="1437" priority="562" operator="containsText" text="Finalizada">
      <formula>NOT(ISERROR(SEARCH("Finalizada",P4)))</formula>
    </cfRule>
    <cfRule type="containsText" dxfId="1436" priority="563" operator="containsText" text="Avanza según planificación">
      <formula>NOT(ISERROR(SEARCH("Avanza según planificación",P4)))</formula>
    </cfRule>
    <cfRule type="containsText" dxfId="1435" priority="564" operator="containsText" text="Retrasada">
      <formula>NOT(ISERROR(SEARCH("Retrasada",P4)))</formula>
    </cfRule>
    <cfRule type="containsText" dxfId="1434" priority="565" operator="containsText" text="Desestimada">
      <formula>NOT(ISERROR(SEARCH("Desestimada",P4)))</formula>
    </cfRule>
  </conditionalFormatting>
  <conditionalFormatting sqref="K4:O4 M37 L14">
    <cfRule type="cellIs" dxfId="1433" priority="560" operator="equal">
      <formula>0</formula>
    </cfRule>
    <cfRule type="cellIs" dxfId="1432" priority="561" operator="equal">
      <formula>"X"</formula>
    </cfRule>
  </conditionalFormatting>
  <conditionalFormatting sqref="Q4">
    <cfRule type="containsText" dxfId="1431" priority="556" operator="containsText" text="Finalizada">
      <formula>NOT(ISERROR(SEARCH("Finalizada",Q4)))</formula>
    </cfRule>
    <cfRule type="containsText" dxfId="1430" priority="557" operator="containsText" text="Avanza según planificación">
      <formula>NOT(ISERROR(SEARCH("Avanza según planificación",Q4)))</formula>
    </cfRule>
    <cfRule type="containsText" dxfId="1429" priority="558" operator="containsText" text="Retrasada">
      <formula>NOT(ISERROR(SEARCH("Retrasada",Q4)))</formula>
    </cfRule>
    <cfRule type="containsText" dxfId="1428" priority="559" operator="containsText" text="Desestimada">
      <formula>NOT(ISERROR(SEARCH("Desestimada",Q4)))</formula>
    </cfRule>
  </conditionalFormatting>
  <conditionalFormatting sqref="Q4">
    <cfRule type="cellIs" dxfId="1427" priority="555" operator="equal">
      <formula>"No valorable"</formula>
    </cfRule>
  </conditionalFormatting>
  <conditionalFormatting sqref="G8:J8">
    <cfRule type="containsText" dxfId="1426" priority="551" operator="containsText" text="Avanza según planificación">
      <formula>NOT(ISERROR(SEARCH("Avanza según planificación",G8)))</formula>
    </cfRule>
    <cfRule type="containsText" dxfId="1425" priority="552" operator="containsText" text="Retrasada">
      <formula>NOT(ISERROR(SEARCH("Retrasada",G8)))</formula>
    </cfRule>
    <cfRule type="containsText" dxfId="1424" priority="553" operator="containsText" text="Finalizada">
      <formula>NOT(ISERROR(SEARCH("Finalizada",G8)))</formula>
    </cfRule>
  </conditionalFormatting>
  <conditionalFormatting sqref="G8:J8">
    <cfRule type="containsText" dxfId="1423" priority="554" operator="containsText" text="Desestimada">
      <formula>NOT(ISERROR(SEARCH("Desestimada",G8)))</formula>
    </cfRule>
  </conditionalFormatting>
  <conditionalFormatting sqref="P8">
    <cfRule type="containsText" dxfId="1422" priority="547" operator="containsText" text="Finalizada">
      <formula>NOT(ISERROR(SEARCH("Finalizada",P8)))</formula>
    </cfRule>
    <cfRule type="containsText" dxfId="1421" priority="548" operator="containsText" text="Avanza según planificación">
      <formula>NOT(ISERROR(SEARCH("Avanza según planificación",P8)))</formula>
    </cfRule>
    <cfRule type="containsText" dxfId="1420" priority="549" operator="containsText" text="Retrasada">
      <formula>NOT(ISERROR(SEARCH("Retrasada",P8)))</formula>
    </cfRule>
    <cfRule type="containsText" dxfId="1419" priority="550" operator="containsText" text="Desestimada">
      <formula>NOT(ISERROR(SEARCH("Desestimada",P8)))</formula>
    </cfRule>
  </conditionalFormatting>
  <conditionalFormatting sqref="K8:O8">
    <cfRule type="cellIs" dxfId="1418" priority="545" operator="equal">
      <formula>0</formula>
    </cfRule>
    <cfRule type="cellIs" dxfId="1417" priority="546" operator="equal">
      <formula>"X"</formula>
    </cfRule>
  </conditionalFormatting>
  <conditionalFormatting sqref="Q8">
    <cfRule type="containsText" dxfId="1416" priority="541" operator="containsText" text="Finalizada">
      <formula>NOT(ISERROR(SEARCH("Finalizada",Q8)))</formula>
    </cfRule>
    <cfRule type="containsText" dxfId="1415" priority="542" operator="containsText" text="Avanza según planificación">
      <formula>NOT(ISERROR(SEARCH("Avanza según planificación",Q8)))</formula>
    </cfRule>
    <cfRule type="containsText" dxfId="1414" priority="543" operator="containsText" text="Retrasada">
      <formula>NOT(ISERROR(SEARCH("Retrasada",Q8)))</formula>
    </cfRule>
    <cfRule type="containsText" dxfId="1413" priority="544" operator="containsText" text="Desestimada">
      <formula>NOT(ISERROR(SEARCH("Desestimada",Q8)))</formula>
    </cfRule>
  </conditionalFormatting>
  <conditionalFormatting sqref="Q8">
    <cfRule type="cellIs" dxfId="1412" priority="540" operator="equal">
      <formula>"No valorable"</formula>
    </cfRule>
  </conditionalFormatting>
  <conditionalFormatting sqref="G12:J12">
    <cfRule type="containsText" dxfId="1411" priority="536" operator="containsText" text="Avanza según planificación">
      <formula>NOT(ISERROR(SEARCH("Avanza según planificación",G12)))</formula>
    </cfRule>
    <cfRule type="containsText" dxfId="1410" priority="537" operator="containsText" text="Retrasada">
      <formula>NOT(ISERROR(SEARCH("Retrasada",G12)))</formula>
    </cfRule>
    <cfRule type="containsText" dxfId="1409" priority="538" operator="containsText" text="Finalizada">
      <formula>NOT(ISERROR(SEARCH("Finalizada",G12)))</formula>
    </cfRule>
  </conditionalFormatting>
  <conditionalFormatting sqref="G12:J12">
    <cfRule type="containsText" dxfId="1408" priority="539" operator="containsText" text="Desestimada">
      <formula>NOT(ISERROR(SEARCH("Desestimada",G12)))</formula>
    </cfRule>
  </conditionalFormatting>
  <conditionalFormatting sqref="P12">
    <cfRule type="containsText" dxfId="1407" priority="532" operator="containsText" text="Finalizada">
      <formula>NOT(ISERROR(SEARCH("Finalizada",P12)))</formula>
    </cfRule>
    <cfRule type="containsText" dxfId="1406" priority="533" operator="containsText" text="Avanza según planificación">
      <formula>NOT(ISERROR(SEARCH("Avanza según planificación",P12)))</formula>
    </cfRule>
    <cfRule type="containsText" dxfId="1405" priority="534" operator="containsText" text="Retrasada">
      <formula>NOT(ISERROR(SEARCH("Retrasada",P12)))</formula>
    </cfRule>
    <cfRule type="containsText" dxfId="1404" priority="535" operator="containsText" text="Desestimada">
      <formula>NOT(ISERROR(SEARCH("Desestimada",P12)))</formula>
    </cfRule>
  </conditionalFormatting>
  <conditionalFormatting sqref="K12:O12">
    <cfRule type="cellIs" dxfId="1403" priority="530" operator="equal">
      <formula>0</formula>
    </cfRule>
    <cfRule type="cellIs" dxfId="1402" priority="531" operator="equal">
      <formula>"X"</formula>
    </cfRule>
  </conditionalFormatting>
  <conditionalFormatting sqref="Q12">
    <cfRule type="containsText" dxfId="1401" priority="526" operator="containsText" text="Finalizada">
      <formula>NOT(ISERROR(SEARCH("Finalizada",Q12)))</formula>
    </cfRule>
    <cfRule type="containsText" dxfId="1400" priority="527" operator="containsText" text="Avanza según planificación">
      <formula>NOT(ISERROR(SEARCH("Avanza según planificación",Q12)))</formula>
    </cfRule>
    <cfRule type="containsText" dxfId="1399" priority="528" operator="containsText" text="Retrasada">
      <formula>NOT(ISERROR(SEARCH("Retrasada",Q12)))</formula>
    </cfRule>
    <cfRule type="containsText" dxfId="1398" priority="529" operator="containsText" text="Desestimada">
      <formula>NOT(ISERROR(SEARCH("Desestimada",Q12)))</formula>
    </cfRule>
  </conditionalFormatting>
  <conditionalFormatting sqref="Q12">
    <cfRule type="cellIs" dxfId="1397" priority="525" operator="equal">
      <formula>"No valorable"</formula>
    </cfRule>
  </conditionalFormatting>
  <conditionalFormatting sqref="G23:J23">
    <cfRule type="containsText" dxfId="1396" priority="521" operator="containsText" text="Avanza según planificación">
      <formula>NOT(ISERROR(SEARCH("Avanza según planificación",G23)))</formula>
    </cfRule>
    <cfRule type="containsText" dxfId="1395" priority="522" operator="containsText" text="Retrasada">
      <formula>NOT(ISERROR(SEARCH("Retrasada",G23)))</formula>
    </cfRule>
    <cfRule type="containsText" dxfId="1394" priority="523" operator="containsText" text="Finalizada">
      <formula>NOT(ISERROR(SEARCH("Finalizada",G23)))</formula>
    </cfRule>
  </conditionalFormatting>
  <conditionalFormatting sqref="G23:J23">
    <cfRule type="containsText" dxfId="1393" priority="524" operator="containsText" text="Desestimada">
      <formula>NOT(ISERROR(SEARCH("Desestimada",G23)))</formula>
    </cfRule>
  </conditionalFormatting>
  <conditionalFormatting sqref="P23">
    <cfRule type="containsText" dxfId="1392" priority="517" operator="containsText" text="Finalizada">
      <formula>NOT(ISERROR(SEARCH("Finalizada",P23)))</formula>
    </cfRule>
    <cfRule type="containsText" dxfId="1391" priority="518" operator="containsText" text="Avanza según planificación">
      <formula>NOT(ISERROR(SEARCH("Avanza según planificación",P23)))</formula>
    </cfRule>
    <cfRule type="containsText" dxfId="1390" priority="519" operator="containsText" text="Retrasada">
      <formula>NOT(ISERROR(SEARCH("Retrasada",P23)))</formula>
    </cfRule>
    <cfRule type="containsText" dxfId="1389" priority="520" operator="containsText" text="Desestimada">
      <formula>NOT(ISERROR(SEARCH("Desestimada",P23)))</formula>
    </cfRule>
  </conditionalFormatting>
  <conditionalFormatting sqref="K23:O23">
    <cfRule type="cellIs" dxfId="1388" priority="515" operator="equal">
      <formula>0</formula>
    </cfRule>
    <cfRule type="cellIs" dxfId="1387" priority="516" operator="equal">
      <formula>"X"</formula>
    </cfRule>
  </conditionalFormatting>
  <conditionalFormatting sqref="Q23">
    <cfRule type="containsText" dxfId="1386" priority="511" operator="containsText" text="Finalizada">
      <formula>NOT(ISERROR(SEARCH("Finalizada",Q23)))</formula>
    </cfRule>
    <cfRule type="containsText" dxfId="1385" priority="512" operator="containsText" text="Avanza según planificación">
      <formula>NOT(ISERROR(SEARCH("Avanza según planificación",Q23)))</formula>
    </cfRule>
    <cfRule type="containsText" dxfId="1384" priority="513" operator="containsText" text="Retrasada">
      <formula>NOT(ISERROR(SEARCH("Retrasada",Q23)))</formula>
    </cfRule>
    <cfRule type="containsText" dxfId="1383" priority="514" operator="containsText" text="Desestimada">
      <formula>NOT(ISERROR(SEARCH("Desestimada",Q23)))</formula>
    </cfRule>
  </conditionalFormatting>
  <conditionalFormatting sqref="Q23">
    <cfRule type="cellIs" dxfId="1382" priority="510" operator="equal">
      <formula>"No valorable"</formula>
    </cfRule>
  </conditionalFormatting>
  <conditionalFormatting sqref="G31:J31">
    <cfRule type="containsText" dxfId="1381" priority="506" operator="containsText" text="Avanza según planificación">
      <formula>NOT(ISERROR(SEARCH("Avanza según planificación",G31)))</formula>
    </cfRule>
    <cfRule type="containsText" dxfId="1380" priority="507" operator="containsText" text="Retrasada">
      <formula>NOT(ISERROR(SEARCH("Retrasada",G31)))</formula>
    </cfRule>
    <cfRule type="containsText" dxfId="1379" priority="508" operator="containsText" text="Finalizada">
      <formula>NOT(ISERROR(SEARCH("Finalizada",G31)))</formula>
    </cfRule>
  </conditionalFormatting>
  <conditionalFormatting sqref="G31:J31">
    <cfRule type="containsText" dxfId="1378" priority="509" operator="containsText" text="Desestimada">
      <formula>NOT(ISERROR(SEARCH("Desestimada",G31)))</formula>
    </cfRule>
  </conditionalFormatting>
  <conditionalFormatting sqref="P31">
    <cfRule type="containsText" dxfId="1377" priority="502" operator="containsText" text="Finalizada">
      <formula>NOT(ISERROR(SEARCH("Finalizada",P31)))</formula>
    </cfRule>
    <cfRule type="containsText" dxfId="1376" priority="503" operator="containsText" text="Avanza según planificación">
      <formula>NOT(ISERROR(SEARCH("Avanza según planificación",P31)))</formula>
    </cfRule>
    <cfRule type="containsText" dxfId="1375" priority="504" operator="containsText" text="Retrasada">
      <formula>NOT(ISERROR(SEARCH("Retrasada",P31)))</formula>
    </cfRule>
    <cfRule type="containsText" dxfId="1374" priority="505" operator="containsText" text="Desestimada">
      <formula>NOT(ISERROR(SEARCH("Desestimada",P31)))</formula>
    </cfRule>
  </conditionalFormatting>
  <conditionalFormatting sqref="K31:O31">
    <cfRule type="cellIs" dxfId="1373" priority="500" operator="equal">
      <formula>0</formula>
    </cfRule>
    <cfRule type="cellIs" dxfId="1372" priority="501" operator="equal">
      <formula>"X"</formula>
    </cfRule>
  </conditionalFormatting>
  <conditionalFormatting sqref="Q31">
    <cfRule type="containsText" dxfId="1371" priority="496" operator="containsText" text="Finalizada">
      <formula>NOT(ISERROR(SEARCH("Finalizada",Q31)))</formula>
    </cfRule>
    <cfRule type="containsText" dxfId="1370" priority="497" operator="containsText" text="Avanza según planificación">
      <formula>NOT(ISERROR(SEARCH("Avanza según planificación",Q31)))</formula>
    </cfRule>
    <cfRule type="containsText" dxfId="1369" priority="498" operator="containsText" text="Retrasada">
      <formula>NOT(ISERROR(SEARCH("Retrasada",Q31)))</formula>
    </cfRule>
    <cfRule type="containsText" dxfId="1368" priority="499" operator="containsText" text="Desestimada">
      <formula>NOT(ISERROR(SEARCH("Desestimada",Q31)))</formula>
    </cfRule>
  </conditionalFormatting>
  <conditionalFormatting sqref="Q31">
    <cfRule type="cellIs" dxfId="1367" priority="495" operator="equal">
      <formula>"No valorable"</formula>
    </cfRule>
  </conditionalFormatting>
  <conditionalFormatting sqref="G41:J41">
    <cfRule type="containsText" dxfId="1366" priority="491" operator="containsText" text="Avanza según planificación">
      <formula>NOT(ISERROR(SEARCH("Avanza según planificación",G41)))</formula>
    </cfRule>
    <cfRule type="containsText" dxfId="1365" priority="492" operator="containsText" text="Retrasada">
      <formula>NOT(ISERROR(SEARCH("Retrasada",G41)))</formula>
    </cfRule>
    <cfRule type="containsText" dxfId="1364" priority="493" operator="containsText" text="Finalizada">
      <formula>NOT(ISERROR(SEARCH("Finalizada",G41)))</formula>
    </cfRule>
  </conditionalFormatting>
  <conditionalFormatting sqref="G41:J41">
    <cfRule type="containsText" dxfId="1363" priority="494" operator="containsText" text="Desestimada">
      <formula>NOT(ISERROR(SEARCH("Desestimada",G41)))</formula>
    </cfRule>
  </conditionalFormatting>
  <conditionalFormatting sqref="P41">
    <cfRule type="containsText" dxfId="1362" priority="487" operator="containsText" text="Finalizada">
      <formula>NOT(ISERROR(SEARCH("Finalizada",P41)))</formula>
    </cfRule>
    <cfRule type="containsText" dxfId="1361" priority="488" operator="containsText" text="Avanza según planificación">
      <formula>NOT(ISERROR(SEARCH("Avanza según planificación",P41)))</formula>
    </cfRule>
    <cfRule type="containsText" dxfId="1360" priority="489" operator="containsText" text="Retrasada">
      <formula>NOT(ISERROR(SEARCH("Retrasada",P41)))</formula>
    </cfRule>
    <cfRule type="containsText" dxfId="1359" priority="490" operator="containsText" text="Desestimada">
      <formula>NOT(ISERROR(SEARCH("Desestimada",P41)))</formula>
    </cfRule>
  </conditionalFormatting>
  <conditionalFormatting sqref="K41:O41">
    <cfRule type="cellIs" dxfId="1358" priority="485" operator="equal">
      <formula>0</formula>
    </cfRule>
    <cfRule type="cellIs" dxfId="1357" priority="486" operator="equal">
      <formula>"X"</formula>
    </cfRule>
  </conditionalFormatting>
  <conditionalFormatting sqref="Q41">
    <cfRule type="containsText" dxfId="1356" priority="481" operator="containsText" text="Finalizada">
      <formula>NOT(ISERROR(SEARCH("Finalizada",Q41)))</formula>
    </cfRule>
    <cfRule type="containsText" dxfId="1355" priority="482" operator="containsText" text="Avanza según planificación">
      <formula>NOT(ISERROR(SEARCH("Avanza según planificación",Q41)))</formula>
    </cfRule>
    <cfRule type="containsText" dxfId="1354" priority="483" operator="containsText" text="Retrasada">
      <formula>NOT(ISERROR(SEARCH("Retrasada",Q41)))</formula>
    </cfRule>
    <cfRule type="containsText" dxfId="1353" priority="484" operator="containsText" text="Desestimada">
      <formula>NOT(ISERROR(SEARCH("Desestimada",Q41)))</formula>
    </cfRule>
  </conditionalFormatting>
  <conditionalFormatting sqref="Q41">
    <cfRule type="cellIs" dxfId="1352" priority="480" operator="equal">
      <formula>"No valorable"</formula>
    </cfRule>
  </conditionalFormatting>
  <conditionalFormatting sqref="G47:J47">
    <cfRule type="containsText" dxfId="1351" priority="476" operator="containsText" text="Avanza según planificación">
      <formula>NOT(ISERROR(SEARCH("Avanza según planificación",G47)))</formula>
    </cfRule>
    <cfRule type="containsText" dxfId="1350" priority="477" operator="containsText" text="Retrasada">
      <formula>NOT(ISERROR(SEARCH("Retrasada",G47)))</formula>
    </cfRule>
    <cfRule type="containsText" dxfId="1349" priority="478" operator="containsText" text="Finalizada">
      <formula>NOT(ISERROR(SEARCH("Finalizada",G47)))</formula>
    </cfRule>
  </conditionalFormatting>
  <conditionalFormatting sqref="G47:J47">
    <cfRule type="containsText" dxfId="1348" priority="479" operator="containsText" text="Desestimada">
      <formula>NOT(ISERROR(SEARCH("Desestimada",G47)))</formula>
    </cfRule>
  </conditionalFormatting>
  <conditionalFormatting sqref="P47">
    <cfRule type="containsText" dxfId="1347" priority="472" operator="containsText" text="Finalizada">
      <formula>NOT(ISERROR(SEARCH("Finalizada",P47)))</formula>
    </cfRule>
    <cfRule type="containsText" dxfId="1346" priority="473" operator="containsText" text="Avanza según planificación">
      <formula>NOT(ISERROR(SEARCH("Avanza según planificación",P47)))</formula>
    </cfRule>
    <cfRule type="containsText" dxfId="1345" priority="474" operator="containsText" text="Retrasada">
      <formula>NOT(ISERROR(SEARCH("Retrasada",P47)))</formula>
    </cfRule>
    <cfRule type="containsText" dxfId="1344" priority="475" operator="containsText" text="Desestimada">
      <formula>NOT(ISERROR(SEARCH("Desestimada",P47)))</formula>
    </cfRule>
  </conditionalFormatting>
  <conditionalFormatting sqref="K47:O47">
    <cfRule type="cellIs" dxfId="1343" priority="470" operator="equal">
      <formula>0</formula>
    </cfRule>
    <cfRule type="cellIs" dxfId="1342" priority="471" operator="equal">
      <formula>"X"</formula>
    </cfRule>
  </conditionalFormatting>
  <conditionalFormatting sqref="Q47">
    <cfRule type="containsText" dxfId="1341" priority="466" operator="containsText" text="Finalizada">
      <formula>NOT(ISERROR(SEARCH("Finalizada",Q47)))</formula>
    </cfRule>
    <cfRule type="containsText" dxfId="1340" priority="467" operator="containsText" text="Avanza según planificación">
      <formula>NOT(ISERROR(SEARCH("Avanza según planificación",Q47)))</formula>
    </cfRule>
    <cfRule type="containsText" dxfId="1339" priority="468" operator="containsText" text="Retrasada">
      <formula>NOT(ISERROR(SEARCH("Retrasada",Q47)))</formula>
    </cfRule>
    <cfRule type="containsText" dxfId="1338" priority="469" operator="containsText" text="Desestimada">
      <formula>NOT(ISERROR(SEARCH("Desestimada",Q47)))</formula>
    </cfRule>
  </conditionalFormatting>
  <conditionalFormatting sqref="Q47">
    <cfRule type="cellIs" dxfId="1337" priority="465" operator="equal">
      <formula>"No valorable"</formula>
    </cfRule>
  </conditionalFormatting>
  <conditionalFormatting sqref="G61:J61">
    <cfRule type="containsText" dxfId="1336" priority="461" operator="containsText" text="Avanza según planificación">
      <formula>NOT(ISERROR(SEARCH("Avanza según planificación",G61)))</formula>
    </cfRule>
    <cfRule type="containsText" dxfId="1335" priority="462" operator="containsText" text="Retrasada">
      <formula>NOT(ISERROR(SEARCH("Retrasada",G61)))</formula>
    </cfRule>
    <cfRule type="containsText" dxfId="1334" priority="463" operator="containsText" text="Finalizada">
      <formula>NOT(ISERROR(SEARCH("Finalizada",G61)))</formula>
    </cfRule>
  </conditionalFormatting>
  <conditionalFormatting sqref="G61:J61">
    <cfRule type="containsText" dxfId="1333" priority="464" operator="containsText" text="Desestimada">
      <formula>NOT(ISERROR(SEARCH("Desestimada",G61)))</formula>
    </cfRule>
  </conditionalFormatting>
  <conditionalFormatting sqref="P61">
    <cfRule type="containsText" dxfId="1332" priority="457" operator="containsText" text="Finalizada">
      <formula>NOT(ISERROR(SEARCH("Finalizada",P61)))</formula>
    </cfRule>
    <cfRule type="containsText" dxfId="1331" priority="458" operator="containsText" text="Avanza según planificación">
      <formula>NOT(ISERROR(SEARCH("Avanza según planificación",P61)))</formula>
    </cfRule>
    <cfRule type="containsText" dxfId="1330" priority="459" operator="containsText" text="Retrasada">
      <formula>NOT(ISERROR(SEARCH("Retrasada",P61)))</formula>
    </cfRule>
    <cfRule type="containsText" dxfId="1329" priority="460" operator="containsText" text="Desestimada">
      <formula>NOT(ISERROR(SEARCH("Desestimada",P61)))</formula>
    </cfRule>
  </conditionalFormatting>
  <conditionalFormatting sqref="K61:O61">
    <cfRule type="cellIs" dxfId="1328" priority="455" operator="equal">
      <formula>0</formula>
    </cfRule>
    <cfRule type="cellIs" dxfId="1327" priority="456" operator="equal">
      <formula>"X"</formula>
    </cfRule>
  </conditionalFormatting>
  <conditionalFormatting sqref="Q61">
    <cfRule type="containsText" dxfId="1326" priority="451" operator="containsText" text="Finalizada">
      <formula>NOT(ISERROR(SEARCH("Finalizada",Q61)))</formula>
    </cfRule>
    <cfRule type="containsText" dxfId="1325" priority="452" operator="containsText" text="Avanza según planificación">
      <formula>NOT(ISERROR(SEARCH("Avanza según planificación",Q61)))</formula>
    </cfRule>
    <cfRule type="containsText" dxfId="1324" priority="453" operator="containsText" text="Retrasada">
      <formula>NOT(ISERROR(SEARCH("Retrasada",Q61)))</formula>
    </cfRule>
    <cfRule type="containsText" dxfId="1323" priority="454" operator="containsText" text="Desestimada">
      <formula>NOT(ISERROR(SEARCH("Desestimada",Q61)))</formula>
    </cfRule>
  </conditionalFormatting>
  <conditionalFormatting sqref="Q61">
    <cfRule type="cellIs" dxfId="1322" priority="450" operator="equal">
      <formula>"No valorable"</formula>
    </cfRule>
  </conditionalFormatting>
  <conditionalFormatting sqref="P7:Q7">
    <cfRule type="containsText" dxfId="1321" priority="416" operator="containsText" text="Finalizada">
      <formula>NOT(ISERROR(SEARCH("Finalizada",P7)))</formula>
    </cfRule>
    <cfRule type="containsText" dxfId="1320" priority="417" operator="containsText" text="Avanza según planificación">
      <formula>NOT(ISERROR(SEARCH("Avanza según planificación",P7)))</formula>
    </cfRule>
    <cfRule type="containsText" dxfId="1319" priority="418" operator="containsText" text="Retrasada">
      <formula>NOT(ISERROR(SEARCH("Retrasada",P7)))</formula>
    </cfRule>
    <cfRule type="containsText" dxfId="1318" priority="419" operator="containsText" text="Desestimada">
      <formula>NOT(ISERROR(SEARCH("Desestimada",P7)))</formula>
    </cfRule>
  </conditionalFormatting>
  <conditionalFormatting sqref="Q7">
    <cfRule type="cellIs" dxfId="1317" priority="415" operator="equal">
      <formula>"No valorable"</formula>
    </cfRule>
  </conditionalFormatting>
  <conditionalFormatting sqref="G7:J7">
    <cfRule type="containsText" dxfId="1316" priority="411" operator="containsText" text="Avanza según planificación">
      <formula>NOT(ISERROR(SEARCH("Avanza según planificación",G7)))</formula>
    </cfRule>
    <cfRule type="containsText" dxfId="1315" priority="412" operator="containsText" text="Retrasada">
      <formula>NOT(ISERROR(SEARCH("Retrasada",G7)))</formula>
    </cfRule>
    <cfRule type="containsText" dxfId="1314" priority="413" operator="containsText" text="Finalizada">
      <formula>NOT(ISERROR(SEARCH("Finalizada",G7)))</formula>
    </cfRule>
  </conditionalFormatting>
  <conditionalFormatting sqref="G7:J7">
    <cfRule type="containsText" dxfId="1313" priority="414" operator="containsText" text="Desestimada">
      <formula>NOT(ISERROR(SEARCH("Desestimada",G7)))</formula>
    </cfRule>
  </conditionalFormatting>
  <conditionalFormatting sqref="K7:O7">
    <cfRule type="cellIs" dxfId="1312" priority="409" operator="equal">
      <formula>0</formula>
    </cfRule>
    <cfRule type="cellIs" dxfId="1311" priority="410" operator="equal">
      <formula>"X"</formula>
    </cfRule>
  </conditionalFormatting>
  <conditionalFormatting sqref="P11:Q11">
    <cfRule type="containsText" dxfId="1310" priority="405" operator="containsText" text="Finalizada">
      <formula>NOT(ISERROR(SEARCH("Finalizada",P11)))</formula>
    </cfRule>
    <cfRule type="containsText" dxfId="1309" priority="406" operator="containsText" text="Avanza según planificación">
      <formula>NOT(ISERROR(SEARCH("Avanza según planificación",P11)))</formula>
    </cfRule>
    <cfRule type="containsText" dxfId="1308" priority="407" operator="containsText" text="Retrasada">
      <formula>NOT(ISERROR(SEARCH("Retrasada",P11)))</formula>
    </cfRule>
    <cfRule type="containsText" dxfId="1307" priority="408" operator="containsText" text="Desestimada">
      <formula>NOT(ISERROR(SEARCH("Desestimada",P11)))</formula>
    </cfRule>
  </conditionalFormatting>
  <conditionalFormatting sqref="Q11">
    <cfRule type="cellIs" dxfId="1306" priority="404" operator="equal">
      <formula>"No valorable"</formula>
    </cfRule>
  </conditionalFormatting>
  <conditionalFormatting sqref="G11:J11">
    <cfRule type="containsText" dxfId="1305" priority="400" operator="containsText" text="Avanza según planificación">
      <formula>NOT(ISERROR(SEARCH("Avanza según planificación",G11)))</formula>
    </cfRule>
    <cfRule type="containsText" dxfId="1304" priority="401" operator="containsText" text="Retrasada">
      <formula>NOT(ISERROR(SEARCH("Retrasada",G11)))</formula>
    </cfRule>
    <cfRule type="containsText" dxfId="1303" priority="402" operator="containsText" text="Finalizada">
      <formula>NOT(ISERROR(SEARCH("Finalizada",G11)))</formula>
    </cfRule>
  </conditionalFormatting>
  <conditionalFormatting sqref="G11:J11">
    <cfRule type="containsText" dxfId="1302" priority="403" operator="containsText" text="Desestimada">
      <formula>NOT(ISERROR(SEARCH("Desestimada",G11)))</formula>
    </cfRule>
  </conditionalFormatting>
  <conditionalFormatting sqref="K11:O11">
    <cfRule type="cellIs" dxfId="1301" priority="398" operator="equal">
      <formula>0</formula>
    </cfRule>
    <cfRule type="cellIs" dxfId="1300" priority="399" operator="equal">
      <formula>"X"</formula>
    </cfRule>
  </conditionalFormatting>
  <conditionalFormatting sqref="P22:Q22">
    <cfRule type="containsText" dxfId="1299" priority="394" operator="containsText" text="Finalizada">
      <formula>NOT(ISERROR(SEARCH("Finalizada",P22)))</formula>
    </cfRule>
    <cfRule type="containsText" dxfId="1298" priority="395" operator="containsText" text="Avanza según planificación">
      <formula>NOT(ISERROR(SEARCH("Avanza según planificación",P22)))</formula>
    </cfRule>
    <cfRule type="containsText" dxfId="1297" priority="396" operator="containsText" text="Retrasada">
      <formula>NOT(ISERROR(SEARCH("Retrasada",P22)))</formula>
    </cfRule>
    <cfRule type="containsText" dxfId="1296" priority="397" operator="containsText" text="Desestimada">
      <formula>NOT(ISERROR(SEARCH("Desestimada",P22)))</formula>
    </cfRule>
  </conditionalFormatting>
  <conditionalFormatting sqref="Q22">
    <cfRule type="cellIs" dxfId="1295" priority="393" operator="equal">
      <formula>"No valorable"</formula>
    </cfRule>
  </conditionalFormatting>
  <conditionalFormatting sqref="G22:J22">
    <cfRule type="containsText" dxfId="1294" priority="389" operator="containsText" text="Avanza según planificación">
      <formula>NOT(ISERROR(SEARCH("Avanza según planificación",G22)))</formula>
    </cfRule>
    <cfRule type="containsText" dxfId="1293" priority="390" operator="containsText" text="Retrasada">
      <formula>NOT(ISERROR(SEARCH("Retrasada",G22)))</formula>
    </cfRule>
    <cfRule type="containsText" dxfId="1292" priority="391" operator="containsText" text="Finalizada">
      <formula>NOT(ISERROR(SEARCH("Finalizada",G22)))</formula>
    </cfRule>
  </conditionalFormatting>
  <conditionalFormatting sqref="G22:J22">
    <cfRule type="containsText" dxfId="1291" priority="392" operator="containsText" text="Desestimada">
      <formula>NOT(ISERROR(SEARCH("Desestimada",G22)))</formula>
    </cfRule>
  </conditionalFormatting>
  <conditionalFormatting sqref="K22:O22">
    <cfRule type="cellIs" dxfId="1290" priority="387" operator="equal">
      <formula>0</formula>
    </cfRule>
    <cfRule type="cellIs" dxfId="1289" priority="388" operator="equal">
      <formula>"X"</formula>
    </cfRule>
  </conditionalFormatting>
  <conditionalFormatting sqref="P30:Q30">
    <cfRule type="containsText" dxfId="1288" priority="383" operator="containsText" text="Finalizada">
      <formula>NOT(ISERROR(SEARCH("Finalizada",P30)))</formula>
    </cfRule>
    <cfRule type="containsText" dxfId="1287" priority="384" operator="containsText" text="Avanza según planificación">
      <formula>NOT(ISERROR(SEARCH("Avanza según planificación",P30)))</formula>
    </cfRule>
    <cfRule type="containsText" dxfId="1286" priority="385" operator="containsText" text="Retrasada">
      <formula>NOT(ISERROR(SEARCH("Retrasada",P30)))</formula>
    </cfRule>
    <cfRule type="containsText" dxfId="1285" priority="386" operator="containsText" text="Desestimada">
      <formula>NOT(ISERROR(SEARCH("Desestimada",P30)))</formula>
    </cfRule>
  </conditionalFormatting>
  <conditionalFormatting sqref="Q30">
    <cfRule type="cellIs" dxfId="1284" priority="382" operator="equal">
      <formula>"No valorable"</formula>
    </cfRule>
  </conditionalFormatting>
  <conditionalFormatting sqref="G30:J30">
    <cfRule type="containsText" dxfId="1283" priority="378" operator="containsText" text="Avanza según planificación">
      <formula>NOT(ISERROR(SEARCH("Avanza según planificación",G30)))</formula>
    </cfRule>
    <cfRule type="containsText" dxfId="1282" priority="379" operator="containsText" text="Retrasada">
      <formula>NOT(ISERROR(SEARCH("Retrasada",G30)))</formula>
    </cfRule>
    <cfRule type="containsText" dxfId="1281" priority="380" operator="containsText" text="Finalizada">
      <formula>NOT(ISERROR(SEARCH("Finalizada",G30)))</formula>
    </cfRule>
  </conditionalFormatting>
  <conditionalFormatting sqref="G30:J30">
    <cfRule type="containsText" dxfId="1280" priority="381" operator="containsText" text="Desestimada">
      <formula>NOT(ISERROR(SEARCH("Desestimada",G30)))</formula>
    </cfRule>
  </conditionalFormatting>
  <conditionalFormatting sqref="K30:O30">
    <cfRule type="cellIs" dxfId="1279" priority="376" operator="equal">
      <formula>0</formula>
    </cfRule>
    <cfRule type="cellIs" dxfId="1278" priority="377" operator="equal">
      <formula>"X"</formula>
    </cfRule>
  </conditionalFormatting>
  <conditionalFormatting sqref="P40:Q40">
    <cfRule type="containsText" dxfId="1277" priority="372" operator="containsText" text="Finalizada">
      <formula>NOT(ISERROR(SEARCH("Finalizada",P40)))</formula>
    </cfRule>
    <cfRule type="containsText" dxfId="1276" priority="373" operator="containsText" text="Avanza según planificación">
      <formula>NOT(ISERROR(SEARCH("Avanza según planificación",P40)))</formula>
    </cfRule>
    <cfRule type="containsText" dxfId="1275" priority="374" operator="containsText" text="Retrasada">
      <formula>NOT(ISERROR(SEARCH("Retrasada",P40)))</formula>
    </cfRule>
    <cfRule type="containsText" dxfId="1274" priority="375" operator="containsText" text="Desestimada">
      <formula>NOT(ISERROR(SEARCH("Desestimada",P40)))</formula>
    </cfRule>
  </conditionalFormatting>
  <conditionalFormatting sqref="Q40">
    <cfRule type="cellIs" dxfId="1273" priority="371" operator="equal">
      <formula>"No valorable"</formula>
    </cfRule>
  </conditionalFormatting>
  <conditionalFormatting sqref="G40:J40">
    <cfRule type="containsText" dxfId="1272" priority="367" operator="containsText" text="Avanza según planificación">
      <formula>NOT(ISERROR(SEARCH("Avanza según planificación",G40)))</formula>
    </cfRule>
    <cfRule type="containsText" dxfId="1271" priority="368" operator="containsText" text="Retrasada">
      <formula>NOT(ISERROR(SEARCH("Retrasada",G40)))</formula>
    </cfRule>
    <cfRule type="containsText" dxfId="1270" priority="369" operator="containsText" text="Finalizada">
      <formula>NOT(ISERROR(SEARCH("Finalizada",G40)))</formula>
    </cfRule>
  </conditionalFormatting>
  <conditionalFormatting sqref="G40:J40">
    <cfRule type="containsText" dxfId="1269" priority="370" operator="containsText" text="Desestimada">
      <formula>NOT(ISERROR(SEARCH("Desestimada",G40)))</formula>
    </cfRule>
  </conditionalFormatting>
  <conditionalFormatting sqref="K40:O40">
    <cfRule type="cellIs" dxfId="1268" priority="365" operator="equal">
      <formula>0</formula>
    </cfRule>
    <cfRule type="cellIs" dxfId="1267" priority="366" operator="equal">
      <formula>"X"</formula>
    </cfRule>
  </conditionalFormatting>
  <conditionalFormatting sqref="P46:Q46">
    <cfRule type="containsText" dxfId="1266" priority="361" operator="containsText" text="Finalizada">
      <formula>NOT(ISERROR(SEARCH("Finalizada",P46)))</formula>
    </cfRule>
    <cfRule type="containsText" dxfId="1265" priority="362" operator="containsText" text="Avanza según planificación">
      <formula>NOT(ISERROR(SEARCH("Avanza según planificación",P46)))</formula>
    </cfRule>
    <cfRule type="containsText" dxfId="1264" priority="363" operator="containsText" text="Retrasada">
      <formula>NOT(ISERROR(SEARCH("Retrasada",P46)))</formula>
    </cfRule>
    <cfRule type="containsText" dxfId="1263" priority="364" operator="containsText" text="Desestimada">
      <formula>NOT(ISERROR(SEARCH("Desestimada",P46)))</formula>
    </cfRule>
  </conditionalFormatting>
  <conditionalFormatting sqref="Q46">
    <cfRule type="cellIs" dxfId="1262" priority="360" operator="equal">
      <formula>"No valorable"</formula>
    </cfRule>
  </conditionalFormatting>
  <conditionalFormatting sqref="G46:J46">
    <cfRule type="containsText" dxfId="1261" priority="356" operator="containsText" text="Avanza según planificación">
      <formula>NOT(ISERROR(SEARCH("Avanza según planificación",G46)))</formula>
    </cfRule>
    <cfRule type="containsText" dxfId="1260" priority="357" operator="containsText" text="Retrasada">
      <formula>NOT(ISERROR(SEARCH("Retrasada",G46)))</formula>
    </cfRule>
    <cfRule type="containsText" dxfId="1259" priority="358" operator="containsText" text="Finalizada">
      <formula>NOT(ISERROR(SEARCH("Finalizada",G46)))</formula>
    </cfRule>
  </conditionalFormatting>
  <conditionalFormatting sqref="G46:J46">
    <cfRule type="containsText" dxfId="1258" priority="359" operator="containsText" text="Desestimada">
      <formula>NOT(ISERROR(SEARCH("Desestimada",G46)))</formula>
    </cfRule>
  </conditionalFormatting>
  <conditionalFormatting sqref="K46:O46">
    <cfRule type="cellIs" dxfId="1257" priority="354" operator="equal">
      <formula>0</formula>
    </cfRule>
    <cfRule type="cellIs" dxfId="1256" priority="355" operator="equal">
      <formula>"X"</formula>
    </cfRule>
  </conditionalFormatting>
  <conditionalFormatting sqref="P60:Q60">
    <cfRule type="containsText" dxfId="1255" priority="350" operator="containsText" text="Finalizada">
      <formula>NOT(ISERROR(SEARCH("Finalizada",P60)))</formula>
    </cfRule>
    <cfRule type="containsText" dxfId="1254" priority="351" operator="containsText" text="Avanza según planificación">
      <formula>NOT(ISERROR(SEARCH("Avanza según planificación",P60)))</formula>
    </cfRule>
    <cfRule type="containsText" dxfId="1253" priority="352" operator="containsText" text="Retrasada">
      <formula>NOT(ISERROR(SEARCH("Retrasada",P60)))</formula>
    </cfRule>
    <cfRule type="containsText" dxfId="1252" priority="353" operator="containsText" text="Desestimada">
      <formula>NOT(ISERROR(SEARCH("Desestimada",P60)))</formula>
    </cfRule>
  </conditionalFormatting>
  <conditionalFormatting sqref="Q60">
    <cfRule type="cellIs" dxfId="1251" priority="349" operator="equal">
      <formula>"No valorable"</formula>
    </cfRule>
  </conditionalFormatting>
  <conditionalFormatting sqref="G60:J60">
    <cfRule type="containsText" dxfId="1250" priority="345" operator="containsText" text="Avanza según planificación">
      <formula>NOT(ISERROR(SEARCH("Avanza según planificación",G60)))</formula>
    </cfRule>
    <cfRule type="containsText" dxfId="1249" priority="346" operator="containsText" text="Retrasada">
      <formula>NOT(ISERROR(SEARCH("Retrasada",G60)))</formula>
    </cfRule>
    <cfRule type="containsText" dxfId="1248" priority="347" operator="containsText" text="Finalizada">
      <formula>NOT(ISERROR(SEARCH("Finalizada",G60)))</formula>
    </cfRule>
  </conditionalFormatting>
  <conditionalFormatting sqref="G60:J60">
    <cfRule type="containsText" dxfId="1247" priority="348" operator="containsText" text="Desestimada">
      <formula>NOT(ISERROR(SEARCH("Desestimada",G60)))</formula>
    </cfRule>
  </conditionalFormatting>
  <conditionalFormatting sqref="K60:O60">
    <cfRule type="cellIs" dxfId="1246" priority="343" operator="equal">
      <formula>0</formula>
    </cfRule>
    <cfRule type="cellIs" dxfId="1245" priority="344" operator="equal">
      <formula>"X"</formula>
    </cfRule>
  </conditionalFormatting>
  <conditionalFormatting sqref="G64:J64">
    <cfRule type="containsText" dxfId="1244" priority="334" operator="containsText" text="Avanza según planificación">
      <formula>NOT(ISERROR(SEARCH("Avanza según planificación",G64)))</formula>
    </cfRule>
    <cfRule type="containsText" dxfId="1243" priority="335" operator="containsText" text="Retrasada">
      <formula>NOT(ISERROR(SEARCH("Retrasada",G64)))</formula>
    </cfRule>
    <cfRule type="containsText" dxfId="1242" priority="336" operator="containsText" text="Finalizada">
      <formula>NOT(ISERROR(SEARCH("Finalizada",G64)))</formula>
    </cfRule>
  </conditionalFormatting>
  <conditionalFormatting sqref="G64:J64">
    <cfRule type="containsText" dxfId="1241" priority="337" operator="containsText" text="Desestimada">
      <formula>NOT(ISERROR(SEARCH("Desestimada",G64)))</formula>
    </cfRule>
  </conditionalFormatting>
  <conditionalFormatting sqref="G5:J6">
    <cfRule type="containsText" dxfId="1240" priority="328" operator="containsText" text="Avanza según planificación">
      <formula>NOT(ISERROR(SEARCH("Avanza según planificación",G5)))</formula>
    </cfRule>
    <cfRule type="containsText" dxfId="1239" priority="329" operator="containsText" text="Retrasada">
      <formula>NOT(ISERROR(SEARCH("Retrasada",G5)))</formula>
    </cfRule>
    <cfRule type="containsText" dxfId="1238" priority="330" operator="containsText" text="Finalizada">
      <formula>NOT(ISERROR(SEARCH("Finalizada",G5)))</formula>
    </cfRule>
  </conditionalFormatting>
  <conditionalFormatting sqref="G5:J6">
    <cfRule type="containsText" dxfId="1237" priority="331" operator="containsText" text="Desestimada">
      <formula>NOT(ISERROR(SEARCH("Desestimada",G5)))</formula>
    </cfRule>
  </conditionalFormatting>
  <conditionalFormatting sqref="P5:Q6">
    <cfRule type="containsText" dxfId="1236" priority="324" operator="containsText" text="Finalizada">
      <formula>NOT(ISERROR(SEARCH("Finalizada",P5)))</formula>
    </cfRule>
    <cfRule type="containsText" dxfId="1235" priority="325" operator="containsText" text="Avanza según planificación">
      <formula>NOT(ISERROR(SEARCH("Avanza según planificación",P5)))</formula>
    </cfRule>
    <cfRule type="containsText" dxfId="1234" priority="326" operator="containsText" text="Retrasada">
      <formula>NOT(ISERROR(SEARCH("Retrasada",P5)))</formula>
    </cfRule>
    <cfRule type="containsText" dxfId="1233" priority="327" operator="containsText" text="Desestimada">
      <formula>NOT(ISERROR(SEARCH("Desestimada",P5)))</formula>
    </cfRule>
  </conditionalFormatting>
  <conditionalFormatting sqref="Q5:Q6">
    <cfRule type="cellIs" dxfId="1232" priority="323" operator="equal">
      <formula>"No valorable"</formula>
    </cfRule>
  </conditionalFormatting>
  <conditionalFormatting sqref="K5:O6">
    <cfRule type="cellIs" dxfId="1231" priority="321" operator="equal">
      <formula>0</formula>
    </cfRule>
    <cfRule type="cellIs" dxfId="1230" priority="322" operator="equal">
      <formula>"X"</formula>
    </cfRule>
  </conditionalFormatting>
  <conditionalFormatting sqref="G9:J10">
    <cfRule type="containsText" dxfId="1229" priority="317" operator="containsText" text="Avanza según planificación">
      <formula>NOT(ISERROR(SEARCH("Avanza según planificación",G9)))</formula>
    </cfRule>
    <cfRule type="containsText" dxfId="1228" priority="318" operator="containsText" text="Retrasada">
      <formula>NOT(ISERROR(SEARCH("Retrasada",G9)))</formula>
    </cfRule>
    <cfRule type="containsText" dxfId="1227" priority="319" operator="containsText" text="Finalizada">
      <formula>NOT(ISERROR(SEARCH("Finalizada",G9)))</formula>
    </cfRule>
  </conditionalFormatting>
  <conditionalFormatting sqref="G9:J10">
    <cfRule type="containsText" dxfId="1226" priority="320" operator="containsText" text="Desestimada">
      <formula>NOT(ISERROR(SEARCH("Desestimada",G9)))</formula>
    </cfRule>
  </conditionalFormatting>
  <conditionalFormatting sqref="P9:Q10">
    <cfRule type="containsText" dxfId="1225" priority="313" operator="containsText" text="Finalizada">
      <formula>NOT(ISERROR(SEARCH("Finalizada",P9)))</formula>
    </cfRule>
    <cfRule type="containsText" dxfId="1224" priority="314" operator="containsText" text="Avanza según planificación">
      <formula>NOT(ISERROR(SEARCH("Avanza según planificación",P9)))</formula>
    </cfRule>
    <cfRule type="containsText" dxfId="1223" priority="315" operator="containsText" text="Retrasada">
      <formula>NOT(ISERROR(SEARCH("Retrasada",P9)))</formula>
    </cfRule>
    <cfRule type="containsText" dxfId="1222" priority="316" operator="containsText" text="Desestimada">
      <formula>NOT(ISERROR(SEARCH("Desestimada",P9)))</formula>
    </cfRule>
  </conditionalFormatting>
  <conditionalFormatting sqref="Q9:Q10">
    <cfRule type="cellIs" dxfId="1221" priority="312" operator="equal">
      <formula>"No valorable"</formula>
    </cfRule>
  </conditionalFormatting>
  <conditionalFormatting sqref="K9:O10">
    <cfRule type="cellIs" dxfId="1220" priority="310" operator="equal">
      <formula>0</formula>
    </cfRule>
    <cfRule type="cellIs" dxfId="1219" priority="311" operator="equal">
      <formula>"X"</formula>
    </cfRule>
  </conditionalFormatting>
  <conditionalFormatting sqref="G13:J13 I14:J14">
    <cfRule type="containsText" dxfId="1218" priority="306" operator="containsText" text="Avanza según planificación">
      <formula>NOT(ISERROR(SEARCH("Avanza según planificación",G13)))</formula>
    </cfRule>
    <cfRule type="containsText" dxfId="1217" priority="307" operator="containsText" text="Retrasada">
      <formula>NOT(ISERROR(SEARCH("Retrasada",G13)))</formula>
    </cfRule>
    <cfRule type="containsText" dxfId="1216" priority="308" operator="containsText" text="Finalizada">
      <formula>NOT(ISERROR(SEARCH("Finalizada",G13)))</formula>
    </cfRule>
  </conditionalFormatting>
  <conditionalFormatting sqref="G13:J13 I14:J14">
    <cfRule type="containsText" dxfId="1215" priority="309" operator="containsText" text="Desestimada">
      <formula>NOT(ISERROR(SEARCH("Desestimada",G13)))</formula>
    </cfRule>
  </conditionalFormatting>
  <conditionalFormatting sqref="P13:Q13 Q14">
    <cfRule type="containsText" dxfId="1214" priority="302" operator="containsText" text="Finalizada">
      <formula>NOT(ISERROR(SEARCH("Finalizada",P13)))</formula>
    </cfRule>
    <cfRule type="containsText" dxfId="1213" priority="303" operator="containsText" text="Avanza según planificación">
      <formula>NOT(ISERROR(SEARCH("Avanza según planificación",P13)))</formula>
    </cfRule>
    <cfRule type="containsText" dxfId="1212" priority="304" operator="containsText" text="Retrasada">
      <formula>NOT(ISERROR(SEARCH("Retrasada",P13)))</formula>
    </cfRule>
    <cfRule type="containsText" dxfId="1211" priority="305" operator="containsText" text="Desestimada">
      <formula>NOT(ISERROR(SEARCH("Desestimada",P13)))</formula>
    </cfRule>
  </conditionalFormatting>
  <conditionalFormatting sqref="Q13:Q14 Q16:Q21">
    <cfRule type="cellIs" dxfId="1210" priority="301" operator="equal">
      <formula>"No valorable"</formula>
    </cfRule>
  </conditionalFormatting>
  <conditionalFormatting sqref="K13:O13 K16:O21 K14 M14:O14">
    <cfRule type="cellIs" dxfId="1209" priority="299" operator="equal">
      <formula>0</formula>
    </cfRule>
    <cfRule type="cellIs" dxfId="1208" priority="300" operator="equal">
      <formula>"X"</formula>
    </cfRule>
  </conditionalFormatting>
  <conditionalFormatting sqref="G24:J29">
    <cfRule type="containsText" dxfId="1207" priority="295" operator="containsText" text="Avanza según planificación">
      <formula>NOT(ISERROR(SEARCH("Avanza según planificación",G24)))</formula>
    </cfRule>
    <cfRule type="containsText" dxfId="1206" priority="296" operator="containsText" text="Retrasada">
      <formula>NOT(ISERROR(SEARCH("Retrasada",G24)))</formula>
    </cfRule>
    <cfRule type="containsText" dxfId="1205" priority="297" operator="containsText" text="Finalizada">
      <formula>NOT(ISERROR(SEARCH("Finalizada",G24)))</formula>
    </cfRule>
  </conditionalFormatting>
  <conditionalFormatting sqref="G24:J29">
    <cfRule type="containsText" dxfId="1204" priority="298" operator="containsText" text="Desestimada">
      <formula>NOT(ISERROR(SEARCH("Desestimada",G24)))</formula>
    </cfRule>
  </conditionalFormatting>
  <conditionalFormatting sqref="P24:Q29">
    <cfRule type="containsText" dxfId="1203" priority="291" operator="containsText" text="Finalizada">
      <formula>NOT(ISERROR(SEARCH("Finalizada",P24)))</formula>
    </cfRule>
    <cfRule type="containsText" dxfId="1202" priority="292" operator="containsText" text="Avanza según planificación">
      <formula>NOT(ISERROR(SEARCH("Avanza según planificación",P24)))</formula>
    </cfRule>
    <cfRule type="containsText" dxfId="1201" priority="293" operator="containsText" text="Retrasada">
      <formula>NOT(ISERROR(SEARCH("Retrasada",P24)))</formula>
    </cfRule>
    <cfRule type="containsText" dxfId="1200" priority="294" operator="containsText" text="Desestimada">
      <formula>NOT(ISERROR(SEARCH("Desestimada",P24)))</formula>
    </cfRule>
  </conditionalFormatting>
  <conditionalFormatting sqref="Q24:Q29">
    <cfRule type="cellIs" dxfId="1199" priority="290" operator="equal">
      <formula>"No valorable"</formula>
    </cfRule>
  </conditionalFormatting>
  <conditionalFormatting sqref="K24:O29">
    <cfRule type="cellIs" dxfId="1198" priority="288" operator="equal">
      <formula>0</formula>
    </cfRule>
    <cfRule type="cellIs" dxfId="1197" priority="289" operator="equal">
      <formula>"X"</formula>
    </cfRule>
  </conditionalFormatting>
  <conditionalFormatting sqref="G32:J37 G39:J39">
    <cfRule type="containsText" dxfId="1196" priority="284" operator="containsText" text="Avanza según planificación">
      <formula>NOT(ISERROR(SEARCH("Avanza según planificación",G32)))</formula>
    </cfRule>
    <cfRule type="containsText" dxfId="1195" priority="285" operator="containsText" text="Retrasada">
      <formula>NOT(ISERROR(SEARCH("Retrasada",G32)))</formula>
    </cfRule>
    <cfRule type="containsText" dxfId="1194" priority="286" operator="containsText" text="Finalizada">
      <formula>NOT(ISERROR(SEARCH("Finalizada",G32)))</formula>
    </cfRule>
  </conditionalFormatting>
  <conditionalFormatting sqref="G32:J37 G39:J39">
    <cfRule type="containsText" dxfId="1193" priority="287" operator="containsText" text="Desestimada">
      <formula>NOT(ISERROR(SEARCH("Desestimada",G32)))</formula>
    </cfRule>
  </conditionalFormatting>
  <conditionalFormatting sqref="P32:Q37 P39:Q39">
    <cfRule type="containsText" dxfId="1192" priority="280" operator="containsText" text="Finalizada">
      <formula>NOT(ISERROR(SEARCH("Finalizada",P32)))</formula>
    </cfRule>
    <cfRule type="containsText" dxfId="1191" priority="281" operator="containsText" text="Avanza según planificación">
      <formula>NOT(ISERROR(SEARCH("Avanza según planificación",P32)))</formula>
    </cfRule>
    <cfRule type="containsText" dxfId="1190" priority="282" operator="containsText" text="Retrasada">
      <formula>NOT(ISERROR(SEARCH("Retrasada",P32)))</formula>
    </cfRule>
    <cfRule type="containsText" dxfId="1189" priority="283" operator="containsText" text="Desestimada">
      <formula>NOT(ISERROR(SEARCH("Desestimada",P32)))</formula>
    </cfRule>
  </conditionalFormatting>
  <conditionalFormatting sqref="Q32:Q37 Q39">
    <cfRule type="cellIs" dxfId="1188" priority="279" operator="equal">
      <formula>"No valorable"</formula>
    </cfRule>
  </conditionalFormatting>
  <conditionalFormatting sqref="K32:O36 K39:O39 K37:L37 N37:O37">
    <cfRule type="cellIs" dxfId="1187" priority="277" operator="equal">
      <formula>0</formula>
    </cfRule>
    <cfRule type="cellIs" dxfId="1186" priority="278" operator="equal">
      <formula>"X"</formula>
    </cfRule>
  </conditionalFormatting>
  <conditionalFormatting sqref="G42:J45">
    <cfRule type="containsText" dxfId="1185" priority="273" operator="containsText" text="Avanza según planificación">
      <formula>NOT(ISERROR(SEARCH("Avanza según planificación",G42)))</formula>
    </cfRule>
    <cfRule type="containsText" dxfId="1184" priority="274" operator="containsText" text="Retrasada">
      <formula>NOT(ISERROR(SEARCH("Retrasada",G42)))</formula>
    </cfRule>
    <cfRule type="containsText" dxfId="1183" priority="275" operator="containsText" text="Finalizada">
      <formula>NOT(ISERROR(SEARCH("Finalizada",G42)))</formula>
    </cfRule>
  </conditionalFormatting>
  <conditionalFormatting sqref="G42:J45">
    <cfRule type="containsText" dxfId="1182" priority="276" operator="containsText" text="Desestimada">
      <formula>NOT(ISERROR(SEARCH("Desestimada",G42)))</formula>
    </cfRule>
  </conditionalFormatting>
  <conditionalFormatting sqref="P42:Q45">
    <cfRule type="containsText" dxfId="1181" priority="269" operator="containsText" text="Finalizada">
      <formula>NOT(ISERROR(SEARCH("Finalizada",P42)))</formula>
    </cfRule>
    <cfRule type="containsText" dxfId="1180" priority="270" operator="containsText" text="Avanza según planificación">
      <formula>NOT(ISERROR(SEARCH("Avanza según planificación",P42)))</formula>
    </cfRule>
    <cfRule type="containsText" dxfId="1179" priority="271" operator="containsText" text="Retrasada">
      <formula>NOT(ISERROR(SEARCH("Retrasada",P42)))</formula>
    </cfRule>
    <cfRule type="containsText" dxfId="1178" priority="272" operator="containsText" text="Desestimada">
      <formula>NOT(ISERROR(SEARCH("Desestimada",P42)))</formula>
    </cfRule>
  </conditionalFormatting>
  <conditionalFormatting sqref="Q42:Q45">
    <cfRule type="cellIs" dxfId="1177" priority="268" operator="equal">
      <formula>"No valorable"</formula>
    </cfRule>
  </conditionalFormatting>
  <conditionalFormatting sqref="K42:O45">
    <cfRule type="cellIs" dxfId="1176" priority="266" operator="equal">
      <formula>0</formula>
    </cfRule>
    <cfRule type="cellIs" dxfId="1175" priority="267" operator="equal">
      <formula>"X"</formula>
    </cfRule>
  </conditionalFormatting>
  <conditionalFormatting sqref="P65:Q65">
    <cfRule type="containsText" dxfId="1174" priority="182" operator="containsText" text="Finalizada">
      <formula>NOT(ISERROR(SEARCH("Finalizada",P65)))</formula>
    </cfRule>
    <cfRule type="containsText" dxfId="1173" priority="183" operator="containsText" text="Avanza según planificación">
      <formula>NOT(ISERROR(SEARCH("Avanza según planificación",P65)))</formula>
    </cfRule>
    <cfRule type="containsText" dxfId="1172" priority="184" operator="containsText" text="Retrasada">
      <formula>NOT(ISERROR(SEARCH("Retrasada",P65)))</formula>
    </cfRule>
    <cfRule type="containsText" dxfId="1171" priority="185" operator="containsText" text="Desestimada">
      <formula>NOT(ISERROR(SEARCH("Desestimada",P65)))</formula>
    </cfRule>
  </conditionalFormatting>
  <conditionalFormatting sqref="Q65">
    <cfRule type="cellIs" dxfId="1170" priority="181" operator="equal">
      <formula>"No valorable"</formula>
    </cfRule>
  </conditionalFormatting>
  <conditionalFormatting sqref="G48:J59">
    <cfRule type="containsText" dxfId="1169" priority="251" operator="containsText" text="Avanza según planificación">
      <formula>NOT(ISERROR(SEARCH("Avanza según planificación",G48)))</formula>
    </cfRule>
    <cfRule type="containsText" dxfId="1168" priority="252" operator="containsText" text="Retrasada">
      <formula>NOT(ISERROR(SEARCH("Retrasada",G48)))</formula>
    </cfRule>
    <cfRule type="containsText" dxfId="1167" priority="253" operator="containsText" text="Finalizada">
      <formula>NOT(ISERROR(SEARCH("Finalizada",G48)))</formula>
    </cfRule>
  </conditionalFormatting>
  <conditionalFormatting sqref="G48:J59">
    <cfRule type="containsText" dxfId="1166" priority="254" operator="containsText" text="Desestimada">
      <formula>NOT(ISERROR(SEARCH("Desestimada",G48)))</formula>
    </cfRule>
  </conditionalFormatting>
  <conditionalFormatting sqref="P48:Q59">
    <cfRule type="containsText" dxfId="1165" priority="247" operator="containsText" text="Finalizada">
      <formula>NOT(ISERROR(SEARCH("Finalizada",P48)))</formula>
    </cfRule>
    <cfRule type="containsText" dxfId="1164" priority="248" operator="containsText" text="Avanza según planificación">
      <formula>NOT(ISERROR(SEARCH("Avanza según planificación",P48)))</formula>
    </cfRule>
    <cfRule type="containsText" dxfId="1163" priority="249" operator="containsText" text="Retrasada">
      <formula>NOT(ISERROR(SEARCH("Retrasada",P48)))</formula>
    </cfRule>
    <cfRule type="containsText" dxfId="1162" priority="250" operator="containsText" text="Desestimada">
      <formula>NOT(ISERROR(SEARCH("Desestimada",P48)))</formula>
    </cfRule>
  </conditionalFormatting>
  <conditionalFormatting sqref="Q48:Q59">
    <cfRule type="cellIs" dxfId="1161" priority="246" operator="equal">
      <formula>"No valorable"</formula>
    </cfRule>
  </conditionalFormatting>
  <conditionalFormatting sqref="K48:O59">
    <cfRule type="cellIs" dxfId="1160" priority="244" operator="equal">
      <formula>0</formula>
    </cfRule>
    <cfRule type="cellIs" dxfId="1159" priority="245" operator="equal">
      <formula>"X"</formula>
    </cfRule>
  </conditionalFormatting>
  <conditionalFormatting sqref="G62:J63">
    <cfRule type="containsText" dxfId="1158" priority="240" operator="containsText" text="Avanza según planificación">
      <formula>NOT(ISERROR(SEARCH("Avanza según planificación",G62)))</formula>
    </cfRule>
    <cfRule type="containsText" dxfId="1157" priority="241" operator="containsText" text="Retrasada">
      <formula>NOT(ISERROR(SEARCH("Retrasada",G62)))</formula>
    </cfRule>
    <cfRule type="containsText" dxfId="1156" priority="242" operator="containsText" text="Finalizada">
      <formula>NOT(ISERROR(SEARCH("Finalizada",G62)))</formula>
    </cfRule>
  </conditionalFormatting>
  <conditionalFormatting sqref="G62:J63">
    <cfRule type="containsText" dxfId="1155" priority="243" operator="containsText" text="Desestimada">
      <formula>NOT(ISERROR(SEARCH("Desestimada",G62)))</formula>
    </cfRule>
  </conditionalFormatting>
  <conditionalFormatting sqref="P62:Q63">
    <cfRule type="containsText" dxfId="1154" priority="236" operator="containsText" text="Finalizada">
      <formula>NOT(ISERROR(SEARCH("Finalizada",P62)))</formula>
    </cfRule>
    <cfRule type="containsText" dxfId="1153" priority="237" operator="containsText" text="Avanza según planificación">
      <formula>NOT(ISERROR(SEARCH("Avanza según planificación",P62)))</formula>
    </cfRule>
    <cfRule type="containsText" dxfId="1152" priority="238" operator="containsText" text="Retrasada">
      <formula>NOT(ISERROR(SEARCH("Retrasada",P62)))</formula>
    </cfRule>
    <cfRule type="containsText" dxfId="1151" priority="239" operator="containsText" text="Desestimada">
      <formula>NOT(ISERROR(SEARCH("Desestimada",P62)))</formula>
    </cfRule>
  </conditionalFormatting>
  <conditionalFormatting sqref="Q62:Q63">
    <cfRule type="cellIs" dxfId="1150" priority="235" operator="equal">
      <formula>"No valorable"</formula>
    </cfRule>
  </conditionalFormatting>
  <conditionalFormatting sqref="K62:O63">
    <cfRule type="cellIs" dxfId="1149" priority="233" operator="equal">
      <formula>0</formula>
    </cfRule>
    <cfRule type="cellIs" dxfId="1148" priority="234" operator="equal">
      <formula>"X"</formula>
    </cfRule>
  </conditionalFormatting>
  <conditionalFormatting sqref="G65:J65">
    <cfRule type="containsText" dxfId="1147" priority="213" operator="containsText" text="Finalizada">
      <formula>NOT(ISERROR(SEARCH("Finalizada",G65)))</formula>
    </cfRule>
    <cfRule type="containsText" dxfId="1146" priority="214" operator="containsText" text="Avanza según planificación">
      <formula>NOT(ISERROR(SEARCH("Avanza según planificación",G65)))</formula>
    </cfRule>
    <cfRule type="containsText" dxfId="1145" priority="216" operator="containsText" text="Desestimada">
      <formula>NOT(ISERROR(SEARCH("Desestimada",G65)))</formula>
    </cfRule>
  </conditionalFormatting>
  <conditionalFormatting sqref="G65:J65">
    <cfRule type="containsText" dxfId="1144" priority="215" operator="containsText" text="Retrasada">
      <formula>NOT(ISERROR(SEARCH("Retrasada",G65)))</formula>
    </cfRule>
  </conditionalFormatting>
  <conditionalFormatting sqref="P64:Q64">
    <cfRule type="containsText" dxfId="1143" priority="189" operator="containsText" text="Finalizada">
      <formula>NOT(ISERROR(SEARCH("Finalizada",P64)))</formula>
    </cfRule>
    <cfRule type="containsText" dxfId="1142" priority="190" operator="containsText" text="Avanza según planificación">
      <formula>NOT(ISERROR(SEARCH("Avanza según planificación",P64)))</formula>
    </cfRule>
    <cfRule type="containsText" dxfId="1141" priority="191" operator="containsText" text="Retrasada">
      <formula>NOT(ISERROR(SEARCH("Retrasada",P64)))</formula>
    </cfRule>
    <cfRule type="containsText" dxfId="1140" priority="192" operator="containsText" text="Desestimada">
      <formula>NOT(ISERROR(SEARCH("Desestimada",P64)))</formula>
    </cfRule>
  </conditionalFormatting>
  <conditionalFormatting sqref="Q64">
    <cfRule type="cellIs" dxfId="1139" priority="188" operator="equal">
      <formula>"No valorable"</formula>
    </cfRule>
  </conditionalFormatting>
  <conditionalFormatting sqref="K65:O65">
    <cfRule type="cellIs" dxfId="1138" priority="171" operator="equal">
      <formula>0</formula>
    </cfRule>
    <cfRule type="cellIs" dxfId="1137" priority="172" operator="equal">
      <formula>"X"</formula>
    </cfRule>
  </conditionalFormatting>
  <conditionalFormatting sqref="K64:O64">
    <cfRule type="cellIs" dxfId="1136" priority="169" operator="equal">
      <formula>0</formula>
    </cfRule>
    <cfRule type="cellIs" dxfId="1135" priority="170" operator="equal">
      <formula>"X"</formula>
    </cfRule>
  </conditionalFormatting>
  <conditionalFormatting sqref="J73:J75">
    <cfRule type="containsText" dxfId="1134" priority="168" operator="containsText" text="Retrasada">
      <formula>NOT(ISERROR(SEARCH("Retrasada",J73)))</formula>
    </cfRule>
  </conditionalFormatting>
  <conditionalFormatting sqref="G66:J66">
    <cfRule type="containsText" dxfId="1133" priority="162" operator="containsText" text="Avanza según planificación">
      <formula>NOT(ISERROR(SEARCH("Avanza según planificación",G66)))</formula>
    </cfRule>
    <cfRule type="containsText" dxfId="1132" priority="163" operator="containsText" text="Retrasada">
      <formula>NOT(ISERROR(SEARCH("Retrasada",G66)))</formula>
    </cfRule>
    <cfRule type="containsText" dxfId="1131" priority="164" operator="containsText" text="Finalizada">
      <formula>NOT(ISERROR(SEARCH("Finalizada",G66)))</formula>
    </cfRule>
  </conditionalFormatting>
  <conditionalFormatting sqref="G66:J66">
    <cfRule type="containsText" dxfId="1130" priority="165" operator="containsText" text="Desestimada">
      <formula>NOT(ISERROR(SEARCH("Desestimada",G66)))</formula>
    </cfRule>
  </conditionalFormatting>
  <conditionalFormatting sqref="P66">
    <cfRule type="containsText" dxfId="1129" priority="158" operator="containsText" text="Finalizada">
      <formula>NOT(ISERROR(SEARCH("Finalizada",P66)))</formula>
    </cfRule>
    <cfRule type="containsText" dxfId="1128" priority="159" operator="containsText" text="Avanza según planificación">
      <formula>NOT(ISERROR(SEARCH("Avanza según planificación",P66)))</formula>
    </cfRule>
    <cfRule type="containsText" dxfId="1127" priority="160" operator="containsText" text="Retrasada">
      <formula>NOT(ISERROR(SEARCH("Retrasada",P66)))</formula>
    </cfRule>
    <cfRule type="containsText" dxfId="1126" priority="161" operator="containsText" text="Desestimada">
      <formula>NOT(ISERROR(SEARCH("Desestimada",P66)))</formula>
    </cfRule>
  </conditionalFormatting>
  <conditionalFormatting sqref="K66:O66">
    <cfRule type="cellIs" dxfId="1125" priority="156" operator="equal">
      <formula>0</formula>
    </cfRule>
    <cfRule type="cellIs" dxfId="1124" priority="157" operator="equal">
      <formula>"X"</formula>
    </cfRule>
  </conditionalFormatting>
  <conditionalFormatting sqref="Q66">
    <cfRule type="containsText" dxfId="1123" priority="152" operator="containsText" text="Finalizada">
      <formula>NOT(ISERROR(SEARCH("Finalizada",Q66)))</formula>
    </cfRule>
    <cfRule type="containsText" dxfId="1122" priority="153" operator="containsText" text="Avanza según planificación">
      <formula>NOT(ISERROR(SEARCH("Avanza según planificación",Q66)))</formula>
    </cfRule>
    <cfRule type="containsText" dxfId="1121" priority="154" operator="containsText" text="Retrasada">
      <formula>NOT(ISERROR(SEARCH("Retrasada",Q66)))</formula>
    </cfRule>
    <cfRule type="containsText" dxfId="1120" priority="155" operator="containsText" text="Desestimada">
      <formula>NOT(ISERROR(SEARCH("Desestimada",Q66)))</formula>
    </cfRule>
  </conditionalFormatting>
  <conditionalFormatting sqref="Q66">
    <cfRule type="cellIs" dxfId="1119" priority="151" operator="equal">
      <formula>"No valorable"</formula>
    </cfRule>
  </conditionalFormatting>
  <conditionalFormatting sqref="G67:J71">
    <cfRule type="containsText" dxfId="1118" priority="147" operator="containsText" text="Avanza según planificación">
      <formula>NOT(ISERROR(SEARCH("Avanza según planificación",G67)))</formula>
    </cfRule>
    <cfRule type="containsText" dxfId="1117" priority="148" operator="containsText" text="Retrasada">
      <formula>NOT(ISERROR(SEARCH("Retrasada",G67)))</formula>
    </cfRule>
    <cfRule type="containsText" dxfId="1116" priority="149" operator="containsText" text="Finalizada">
      <formula>NOT(ISERROR(SEARCH("Finalizada",G67)))</formula>
    </cfRule>
  </conditionalFormatting>
  <conditionalFormatting sqref="G67:J71">
    <cfRule type="containsText" dxfId="1115" priority="150" operator="containsText" text="Desestimada">
      <formula>NOT(ISERROR(SEARCH("Desestimada",G67)))</formula>
    </cfRule>
  </conditionalFormatting>
  <conditionalFormatting sqref="P67:Q71">
    <cfRule type="containsText" dxfId="1114" priority="143" operator="containsText" text="Finalizada">
      <formula>NOT(ISERROR(SEARCH("Finalizada",P67)))</formula>
    </cfRule>
    <cfRule type="containsText" dxfId="1113" priority="144" operator="containsText" text="Avanza según planificación">
      <formula>NOT(ISERROR(SEARCH("Avanza según planificación",P67)))</formula>
    </cfRule>
    <cfRule type="containsText" dxfId="1112" priority="145" operator="containsText" text="Retrasada">
      <formula>NOT(ISERROR(SEARCH("Retrasada",P67)))</formula>
    </cfRule>
    <cfRule type="containsText" dxfId="1111" priority="146" operator="containsText" text="Desestimada">
      <formula>NOT(ISERROR(SEARCH("Desestimada",P67)))</formula>
    </cfRule>
  </conditionalFormatting>
  <conditionalFormatting sqref="Q67:Q71">
    <cfRule type="cellIs" dxfId="1110" priority="142" operator="equal">
      <formula>"No valorable"</formula>
    </cfRule>
  </conditionalFormatting>
  <conditionalFormatting sqref="K67:O71">
    <cfRule type="cellIs" dxfId="1109" priority="140" operator="equal">
      <formula>0</formula>
    </cfRule>
    <cfRule type="cellIs" dxfId="1108" priority="141" operator="equal">
      <formula>"X"</formula>
    </cfRule>
  </conditionalFormatting>
  <conditionalFormatting sqref="R16:R21">
    <cfRule type="containsText" dxfId="1107" priority="136" operator="containsText" text="Finalizada">
      <formula>NOT(ISERROR(SEARCH("Finalizada",R16)))</formula>
    </cfRule>
    <cfRule type="containsText" dxfId="1106" priority="137" operator="containsText" text="Avanza según planificación">
      <formula>NOT(ISERROR(SEARCH("Avanza según planificación",R16)))</formula>
    </cfRule>
    <cfRule type="containsText" dxfId="1105" priority="138" operator="containsText" text="Retrasada">
      <formula>NOT(ISERROR(SEARCH("Retrasada",R16)))</formula>
    </cfRule>
    <cfRule type="containsText" dxfId="1104" priority="139" operator="containsText" text="Desestimada">
      <formula>NOT(ISERROR(SEARCH("Desestimada",R16)))</formula>
    </cfRule>
  </conditionalFormatting>
  <conditionalFormatting sqref="R4">
    <cfRule type="containsText" dxfId="1103" priority="132" operator="containsText" text="Finalizada">
      <formula>NOT(ISERROR(SEARCH("Finalizada",R4)))</formula>
    </cfRule>
    <cfRule type="containsText" dxfId="1102" priority="133" operator="containsText" text="Avanza según planificación">
      <formula>NOT(ISERROR(SEARCH("Avanza según planificación",R4)))</formula>
    </cfRule>
    <cfRule type="containsText" dxfId="1101" priority="134" operator="containsText" text="Retrasada">
      <formula>NOT(ISERROR(SEARCH("Retrasada",R4)))</formula>
    </cfRule>
    <cfRule type="containsText" dxfId="1100" priority="135" operator="containsText" text="Desestimada">
      <formula>NOT(ISERROR(SEARCH("Desestimada",R4)))</formula>
    </cfRule>
  </conditionalFormatting>
  <conditionalFormatting sqref="R4">
    <cfRule type="cellIs" dxfId="1099" priority="131" operator="equal">
      <formula>"No valorable"</formula>
    </cfRule>
  </conditionalFormatting>
  <conditionalFormatting sqref="R8">
    <cfRule type="containsText" dxfId="1098" priority="127" operator="containsText" text="Finalizada">
      <formula>NOT(ISERROR(SEARCH("Finalizada",R8)))</formula>
    </cfRule>
    <cfRule type="containsText" dxfId="1097" priority="128" operator="containsText" text="Avanza según planificación">
      <formula>NOT(ISERROR(SEARCH("Avanza según planificación",R8)))</formula>
    </cfRule>
    <cfRule type="containsText" dxfId="1096" priority="129" operator="containsText" text="Retrasada">
      <formula>NOT(ISERROR(SEARCH("Retrasada",R8)))</formula>
    </cfRule>
    <cfRule type="containsText" dxfId="1095" priority="130" operator="containsText" text="Desestimada">
      <formula>NOT(ISERROR(SEARCH("Desestimada",R8)))</formula>
    </cfRule>
  </conditionalFormatting>
  <conditionalFormatting sqref="R8">
    <cfRule type="cellIs" dxfId="1094" priority="126" operator="equal">
      <formula>"No valorable"</formula>
    </cfRule>
  </conditionalFormatting>
  <conditionalFormatting sqref="R12">
    <cfRule type="containsText" dxfId="1093" priority="122" operator="containsText" text="Finalizada">
      <formula>NOT(ISERROR(SEARCH("Finalizada",R12)))</formula>
    </cfRule>
    <cfRule type="containsText" dxfId="1092" priority="123" operator="containsText" text="Avanza según planificación">
      <formula>NOT(ISERROR(SEARCH("Avanza según planificación",R12)))</formula>
    </cfRule>
    <cfRule type="containsText" dxfId="1091" priority="124" operator="containsText" text="Retrasada">
      <formula>NOT(ISERROR(SEARCH("Retrasada",R12)))</formula>
    </cfRule>
    <cfRule type="containsText" dxfId="1090" priority="125" operator="containsText" text="Desestimada">
      <formula>NOT(ISERROR(SEARCH("Desestimada",R12)))</formula>
    </cfRule>
  </conditionalFormatting>
  <conditionalFormatting sqref="R12">
    <cfRule type="cellIs" dxfId="1089" priority="121" operator="equal">
      <formula>"No valorable"</formula>
    </cfRule>
  </conditionalFormatting>
  <conditionalFormatting sqref="R23">
    <cfRule type="containsText" dxfId="1088" priority="117" operator="containsText" text="Finalizada">
      <formula>NOT(ISERROR(SEARCH("Finalizada",R23)))</formula>
    </cfRule>
    <cfRule type="containsText" dxfId="1087" priority="118" operator="containsText" text="Avanza según planificación">
      <formula>NOT(ISERROR(SEARCH("Avanza según planificación",R23)))</formula>
    </cfRule>
    <cfRule type="containsText" dxfId="1086" priority="119" operator="containsText" text="Retrasada">
      <formula>NOT(ISERROR(SEARCH("Retrasada",R23)))</formula>
    </cfRule>
    <cfRule type="containsText" dxfId="1085" priority="120" operator="containsText" text="Desestimada">
      <formula>NOT(ISERROR(SEARCH("Desestimada",R23)))</formula>
    </cfRule>
  </conditionalFormatting>
  <conditionalFormatting sqref="R23">
    <cfRule type="cellIs" dxfId="1084" priority="116" operator="equal">
      <formula>"No valorable"</formula>
    </cfRule>
  </conditionalFormatting>
  <conditionalFormatting sqref="R31">
    <cfRule type="containsText" dxfId="1083" priority="112" operator="containsText" text="Finalizada">
      <formula>NOT(ISERROR(SEARCH("Finalizada",R31)))</formula>
    </cfRule>
    <cfRule type="containsText" dxfId="1082" priority="113" operator="containsText" text="Avanza según planificación">
      <formula>NOT(ISERROR(SEARCH("Avanza según planificación",R31)))</formula>
    </cfRule>
    <cfRule type="containsText" dxfId="1081" priority="114" operator="containsText" text="Retrasada">
      <formula>NOT(ISERROR(SEARCH("Retrasada",R31)))</formula>
    </cfRule>
    <cfRule type="containsText" dxfId="1080" priority="115" operator="containsText" text="Desestimada">
      <formula>NOT(ISERROR(SEARCH("Desestimada",R31)))</formula>
    </cfRule>
  </conditionalFormatting>
  <conditionalFormatting sqref="R31">
    <cfRule type="cellIs" dxfId="1079" priority="111" operator="equal">
      <formula>"No valorable"</formula>
    </cfRule>
  </conditionalFormatting>
  <conditionalFormatting sqref="R41">
    <cfRule type="containsText" dxfId="1078" priority="107" operator="containsText" text="Finalizada">
      <formula>NOT(ISERROR(SEARCH("Finalizada",R41)))</formula>
    </cfRule>
    <cfRule type="containsText" dxfId="1077" priority="108" operator="containsText" text="Avanza según planificación">
      <formula>NOT(ISERROR(SEARCH("Avanza según planificación",R41)))</formula>
    </cfRule>
    <cfRule type="containsText" dxfId="1076" priority="109" operator="containsText" text="Retrasada">
      <formula>NOT(ISERROR(SEARCH("Retrasada",R41)))</formula>
    </cfRule>
    <cfRule type="containsText" dxfId="1075" priority="110" operator="containsText" text="Desestimada">
      <formula>NOT(ISERROR(SEARCH("Desestimada",R41)))</formula>
    </cfRule>
  </conditionalFormatting>
  <conditionalFormatting sqref="R41">
    <cfRule type="cellIs" dxfId="1074" priority="106" operator="equal">
      <formula>"No valorable"</formula>
    </cfRule>
  </conditionalFormatting>
  <conditionalFormatting sqref="R47">
    <cfRule type="containsText" dxfId="1073" priority="102" operator="containsText" text="Finalizada">
      <formula>NOT(ISERROR(SEARCH("Finalizada",R47)))</formula>
    </cfRule>
    <cfRule type="containsText" dxfId="1072" priority="103" operator="containsText" text="Avanza según planificación">
      <formula>NOT(ISERROR(SEARCH("Avanza según planificación",R47)))</formula>
    </cfRule>
    <cfRule type="containsText" dxfId="1071" priority="104" operator="containsText" text="Retrasada">
      <formula>NOT(ISERROR(SEARCH("Retrasada",R47)))</formula>
    </cfRule>
    <cfRule type="containsText" dxfId="1070" priority="105" operator="containsText" text="Desestimada">
      <formula>NOT(ISERROR(SEARCH("Desestimada",R47)))</formula>
    </cfRule>
  </conditionalFormatting>
  <conditionalFormatting sqref="R47">
    <cfRule type="cellIs" dxfId="1069" priority="101" operator="equal">
      <formula>"No valorable"</formula>
    </cfRule>
  </conditionalFormatting>
  <conditionalFormatting sqref="R61">
    <cfRule type="containsText" dxfId="1068" priority="97" operator="containsText" text="Finalizada">
      <formula>NOT(ISERROR(SEARCH("Finalizada",R61)))</formula>
    </cfRule>
    <cfRule type="containsText" dxfId="1067" priority="98" operator="containsText" text="Avanza según planificación">
      <formula>NOT(ISERROR(SEARCH("Avanza según planificación",R61)))</formula>
    </cfRule>
    <cfRule type="containsText" dxfId="1066" priority="99" operator="containsText" text="Retrasada">
      <formula>NOT(ISERROR(SEARCH("Retrasada",R61)))</formula>
    </cfRule>
    <cfRule type="containsText" dxfId="1065" priority="100" operator="containsText" text="Desestimada">
      <formula>NOT(ISERROR(SEARCH("Desestimada",R61)))</formula>
    </cfRule>
  </conditionalFormatting>
  <conditionalFormatting sqref="R61">
    <cfRule type="cellIs" dxfId="1064" priority="96" operator="equal">
      <formula>"No valorable"</formula>
    </cfRule>
  </conditionalFormatting>
  <conditionalFormatting sqref="R7">
    <cfRule type="containsText" dxfId="1063" priority="92" operator="containsText" text="Finalizada">
      <formula>NOT(ISERROR(SEARCH("Finalizada",R7)))</formula>
    </cfRule>
    <cfRule type="containsText" dxfId="1062" priority="93" operator="containsText" text="Avanza según planificación">
      <formula>NOT(ISERROR(SEARCH("Avanza según planificación",R7)))</formula>
    </cfRule>
    <cfRule type="containsText" dxfId="1061" priority="94" operator="containsText" text="Retrasada">
      <formula>NOT(ISERROR(SEARCH("Retrasada",R7)))</formula>
    </cfRule>
    <cfRule type="containsText" dxfId="1060" priority="95" operator="containsText" text="Desestimada">
      <formula>NOT(ISERROR(SEARCH("Desestimada",R7)))</formula>
    </cfRule>
  </conditionalFormatting>
  <conditionalFormatting sqref="R7">
    <cfRule type="cellIs" dxfId="1059" priority="91" operator="equal">
      <formula>"No valorable"</formula>
    </cfRule>
  </conditionalFormatting>
  <conditionalFormatting sqref="R11">
    <cfRule type="containsText" dxfId="1058" priority="87" operator="containsText" text="Finalizada">
      <formula>NOT(ISERROR(SEARCH("Finalizada",R11)))</formula>
    </cfRule>
    <cfRule type="containsText" dxfId="1057" priority="88" operator="containsText" text="Avanza según planificación">
      <formula>NOT(ISERROR(SEARCH("Avanza según planificación",R11)))</formula>
    </cfRule>
    <cfRule type="containsText" dxfId="1056" priority="89" operator="containsText" text="Retrasada">
      <formula>NOT(ISERROR(SEARCH("Retrasada",R11)))</formula>
    </cfRule>
    <cfRule type="containsText" dxfId="1055" priority="90" operator="containsText" text="Desestimada">
      <formula>NOT(ISERROR(SEARCH("Desestimada",R11)))</formula>
    </cfRule>
  </conditionalFormatting>
  <conditionalFormatting sqref="R11">
    <cfRule type="cellIs" dxfId="1054" priority="86" operator="equal">
      <formula>"No valorable"</formula>
    </cfRule>
  </conditionalFormatting>
  <conditionalFormatting sqref="R22">
    <cfRule type="containsText" dxfId="1053" priority="82" operator="containsText" text="Finalizada">
      <formula>NOT(ISERROR(SEARCH("Finalizada",R22)))</formula>
    </cfRule>
    <cfRule type="containsText" dxfId="1052" priority="83" operator="containsText" text="Avanza según planificación">
      <formula>NOT(ISERROR(SEARCH("Avanza según planificación",R22)))</formula>
    </cfRule>
    <cfRule type="containsText" dxfId="1051" priority="84" operator="containsText" text="Retrasada">
      <formula>NOT(ISERROR(SEARCH("Retrasada",R22)))</formula>
    </cfRule>
    <cfRule type="containsText" dxfId="1050" priority="85" operator="containsText" text="Desestimada">
      <formula>NOT(ISERROR(SEARCH("Desestimada",R22)))</formula>
    </cfRule>
  </conditionalFormatting>
  <conditionalFormatting sqref="R22">
    <cfRule type="cellIs" dxfId="1049" priority="81" operator="equal">
      <formula>"No valorable"</formula>
    </cfRule>
  </conditionalFormatting>
  <conditionalFormatting sqref="R30">
    <cfRule type="containsText" dxfId="1048" priority="77" operator="containsText" text="Finalizada">
      <formula>NOT(ISERROR(SEARCH("Finalizada",R30)))</formula>
    </cfRule>
    <cfRule type="containsText" dxfId="1047" priority="78" operator="containsText" text="Avanza según planificación">
      <formula>NOT(ISERROR(SEARCH("Avanza según planificación",R30)))</formula>
    </cfRule>
    <cfRule type="containsText" dxfId="1046" priority="79" operator="containsText" text="Retrasada">
      <formula>NOT(ISERROR(SEARCH("Retrasada",R30)))</formula>
    </cfRule>
    <cfRule type="containsText" dxfId="1045" priority="80" operator="containsText" text="Desestimada">
      <formula>NOT(ISERROR(SEARCH("Desestimada",R30)))</formula>
    </cfRule>
  </conditionalFormatting>
  <conditionalFormatting sqref="R30">
    <cfRule type="cellIs" dxfId="1044" priority="76" operator="equal">
      <formula>"No valorable"</formula>
    </cfRule>
  </conditionalFormatting>
  <conditionalFormatting sqref="R40">
    <cfRule type="containsText" dxfId="1043" priority="72" operator="containsText" text="Finalizada">
      <formula>NOT(ISERROR(SEARCH("Finalizada",R40)))</formula>
    </cfRule>
    <cfRule type="containsText" dxfId="1042" priority="73" operator="containsText" text="Avanza según planificación">
      <formula>NOT(ISERROR(SEARCH("Avanza según planificación",R40)))</formula>
    </cfRule>
    <cfRule type="containsText" dxfId="1041" priority="74" operator="containsText" text="Retrasada">
      <formula>NOT(ISERROR(SEARCH("Retrasada",R40)))</formula>
    </cfRule>
    <cfRule type="containsText" dxfId="1040" priority="75" operator="containsText" text="Desestimada">
      <formula>NOT(ISERROR(SEARCH("Desestimada",R40)))</formula>
    </cfRule>
  </conditionalFormatting>
  <conditionalFormatting sqref="R40">
    <cfRule type="cellIs" dxfId="1039" priority="71" operator="equal">
      <formula>"No valorable"</formula>
    </cfRule>
  </conditionalFormatting>
  <conditionalFormatting sqref="R46">
    <cfRule type="containsText" dxfId="1038" priority="67" operator="containsText" text="Finalizada">
      <formula>NOT(ISERROR(SEARCH("Finalizada",R46)))</formula>
    </cfRule>
    <cfRule type="containsText" dxfId="1037" priority="68" operator="containsText" text="Avanza según planificación">
      <formula>NOT(ISERROR(SEARCH("Avanza según planificación",R46)))</formula>
    </cfRule>
    <cfRule type="containsText" dxfId="1036" priority="69" operator="containsText" text="Retrasada">
      <formula>NOT(ISERROR(SEARCH("Retrasada",R46)))</formula>
    </cfRule>
    <cfRule type="containsText" dxfId="1035" priority="70" operator="containsText" text="Desestimada">
      <formula>NOT(ISERROR(SEARCH("Desestimada",R46)))</formula>
    </cfRule>
  </conditionalFormatting>
  <conditionalFormatting sqref="R46">
    <cfRule type="cellIs" dxfId="1034" priority="66" operator="equal">
      <formula>"No valorable"</formula>
    </cfRule>
  </conditionalFormatting>
  <conditionalFormatting sqref="R60">
    <cfRule type="containsText" dxfId="1033" priority="62" operator="containsText" text="Finalizada">
      <formula>NOT(ISERROR(SEARCH("Finalizada",R60)))</formula>
    </cfRule>
    <cfRule type="containsText" dxfId="1032" priority="63" operator="containsText" text="Avanza según planificación">
      <formula>NOT(ISERROR(SEARCH("Avanza según planificación",R60)))</formula>
    </cfRule>
    <cfRule type="containsText" dxfId="1031" priority="64" operator="containsText" text="Retrasada">
      <formula>NOT(ISERROR(SEARCH("Retrasada",R60)))</formula>
    </cfRule>
    <cfRule type="containsText" dxfId="1030" priority="65" operator="containsText" text="Desestimada">
      <formula>NOT(ISERROR(SEARCH("Desestimada",R60)))</formula>
    </cfRule>
  </conditionalFormatting>
  <conditionalFormatting sqref="R60">
    <cfRule type="cellIs" dxfId="1029" priority="61" operator="equal">
      <formula>"No valorable"</formula>
    </cfRule>
  </conditionalFormatting>
  <conditionalFormatting sqref="R5:R6">
    <cfRule type="containsText" dxfId="1028" priority="57" operator="containsText" text="Finalizada">
      <formula>NOT(ISERROR(SEARCH("Finalizada",R5)))</formula>
    </cfRule>
    <cfRule type="containsText" dxfId="1027" priority="58" operator="containsText" text="Avanza según planificación">
      <formula>NOT(ISERROR(SEARCH("Avanza según planificación",R5)))</formula>
    </cfRule>
    <cfRule type="containsText" dxfId="1026" priority="59" operator="containsText" text="Retrasada">
      <formula>NOT(ISERROR(SEARCH("Retrasada",R5)))</formula>
    </cfRule>
    <cfRule type="containsText" dxfId="1025" priority="60" operator="containsText" text="Desestimada">
      <formula>NOT(ISERROR(SEARCH("Desestimada",R5)))</formula>
    </cfRule>
  </conditionalFormatting>
  <conditionalFormatting sqref="R5:R6">
    <cfRule type="cellIs" dxfId="1024" priority="56" operator="equal">
      <formula>"No valorable"</formula>
    </cfRule>
  </conditionalFormatting>
  <conditionalFormatting sqref="R9:R10">
    <cfRule type="containsText" dxfId="1023" priority="52" operator="containsText" text="Finalizada">
      <formula>NOT(ISERROR(SEARCH("Finalizada",R9)))</formula>
    </cfRule>
    <cfRule type="containsText" dxfId="1022" priority="53" operator="containsText" text="Avanza según planificación">
      <formula>NOT(ISERROR(SEARCH("Avanza según planificación",R9)))</formula>
    </cfRule>
    <cfRule type="containsText" dxfId="1021" priority="54" operator="containsText" text="Retrasada">
      <formula>NOT(ISERROR(SEARCH("Retrasada",R9)))</formula>
    </cfRule>
    <cfRule type="containsText" dxfId="1020" priority="55" operator="containsText" text="Desestimada">
      <formula>NOT(ISERROR(SEARCH("Desestimada",R9)))</formula>
    </cfRule>
  </conditionalFormatting>
  <conditionalFormatting sqref="R9:R10">
    <cfRule type="cellIs" dxfId="1019" priority="51" operator="equal">
      <formula>"No valorable"</formula>
    </cfRule>
  </conditionalFormatting>
  <conditionalFormatting sqref="R13:R14">
    <cfRule type="containsText" dxfId="1018" priority="47" operator="containsText" text="Finalizada">
      <formula>NOT(ISERROR(SEARCH("Finalizada",R13)))</formula>
    </cfRule>
    <cfRule type="containsText" dxfId="1017" priority="48" operator="containsText" text="Avanza según planificación">
      <formula>NOT(ISERROR(SEARCH("Avanza según planificación",R13)))</formula>
    </cfRule>
    <cfRule type="containsText" dxfId="1016" priority="49" operator="containsText" text="Retrasada">
      <formula>NOT(ISERROR(SEARCH("Retrasada",R13)))</formula>
    </cfRule>
    <cfRule type="containsText" dxfId="1015" priority="50" operator="containsText" text="Desestimada">
      <formula>NOT(ISERROR(SEARCH("Desestimada",R13)))</formula>
    </cfRule>
  </conditionalFormatting>
  <conditionalFormatting sqref="R13:R14 R16:R21">
    <cfRule type="cellIs" dxfId="1014" priority="46" operator="equal">
      <formula>"No valorable"</formula>
    </cfRule>
  </conditionalFormatting>
  <conditionalFormatting sqref="R24:R29">
    <cfRule type="containsText" dxfId="1013" priority="42" operator="containsText" text="Finalizada">
      <formula>NOT(ISERROR(SEARCH("Finalizada",R24)))</formula>
    </cfRule>
    <cfRule type="containsText" dxfId="1012" priority="43" operator="containsText" text="Avanza según planificación">
      <formula>NOT(ISERROR(SEARCH("Avanza según planificación",R24)))</formula>
    </cfRule>
    <cfRule type="containsText" dxfId="1011" priority="44" operator="containsText" text="Retrasada">
      <formula>NOT(ISERROR(SEARCH("Retrasada",R24)))</formula>
    </cfRule>
    <cfRule type="containsText" dxfId="1010" priority="45" operator="containsText" text="Desestimada">
      <formula>NOT(ISERROR(SEARCH("Desestimada",R24)))</formula>
    </cfRule>
  </conditionalFormatting>
  <conditionalFormatting sqref="R24:R29">
    <cfRule type="cellIs" dxfId="1009" priority="41" operator="equal">
      <formula>"No valorable"</formula>
    </cfRule>
  </conditionalFormatting>
  <conditionalFormatting sqref="R32:R37 R39">
    <cfRule type="containsText" dxfId="1008" priority="37" operator="containsText" text="Finalizada">
      <formula>NOT(ISERROR(SEARCH("Finalizada",R32)))</formula>
    </cfRule>
    <cfRule type="containsText" dxfId="1007" priority="38" operator="containsText" text="Avanza según planificación">
      <formula>NOT(ISERROR(SEARCH("Avanza según planificación",R32)))</formula>
    </cfRule>
    <cfRule type="containsText" dxfId="1006" priority="39" operator="containsText" text="Retrasada">
      <formula>NOT(ISERROR(SEARCH("Retrasada",R32)))</formula>
    </cfRule>
    <cfRule type="containsText" dxfId="1005" priority="40" operator="containsText" text="Desestimada">
      <formula>NOT(ISERROR(SEARCH("Desestimada",R32)))</formula>
    </cfRule>
  </conditionalFormatting>
  <conditionalFormatting sqref="R32:R37 R39">
    <cfRule type="cellIs" dxfId="1004" priority="36" operator="equal">
      <formula>"No valorable"</formula>
    </cfRule>
  </conditionalFormatting>
  <conditionalFormatting sqref="R42:R45">
    <cfRule type="containsText" dxfId="1003" priority="32" operator="containsText" text="Finalizada">
      <formula>NOT(ISERROR(SEARCH("Finalizada",R42)))</formula>
    </cfRule>
    <cfRule type="containsText" dxfId="1002" priority="33" operator="containsText" text="Avanza según planificación">
      <formula>NOT(ISERROR(SEARCH("Avanza según planificación",R42)))</formula>
    </cfRule>
    <cfRule type="containsText" dxfId="1001" priority="34" operator="containsText" text="Retrasada">
      <formula>NOT(ISERROR(SEARCH("Retrasada",R42)))</formula>
    </cfRule>
    <cfRule type="containsText" dxfId="1000" priority="35" operator="containsText" text="Desestimada">
      <formula>NOT(ISERROR(SEARCH("Desestimada",R42)))</formula>
    </cfRule>
  </conditionalFormatting>
  <conditionalFormatting sqref="R42:R45">
    <cfRule type="cellIs" dxfId="999" priority="31" operator="equal">
      <formula>"No valorable"</formula>
    </cfRule>
  </conditionalFormatting>
  <conditionalFormatting sqref="R65">
    <cfRule type="containsText" dxfId="998" priority="12" operator="containsText" text="Finalizada">
      <formula>NOT(ISERROR(SEARCH("Finalizada",R65)))</formula>
    </cfRule>
    <cfRule type="containsText" dxfId="997" priority="13" operator="containsText" text="Avanza según planificación">
      <formula>NOT(ISERROR(SEARCH("Avanza según planificación",R65)))</formula>
    </cfRule>
    <cfRule type="containsText" dxfId="996" priority="14" operator="containsText" text="Retrasada">
      <formula>NOT(ISERROR(SEARCH("Retrasada",R65)))</formula>
    </cfRule>
    <cfRule type="containsText" dxfId="995" priority="15" operator="containsText" text="Desestimada">
      <formula>NOT(ISERROR(SEARCH("Desestimada",R65)))</formula>
    </cfRule>
  </conditionalFormatting>
  <conditionalFormatting sqref="R65">
    <cfRule type="cellIs" dxfId="994" priority="11" operator="equal">
      <formula>"No valorable"</formula>
    </cfRule>
  </conditionalFormatting>
  <conditionalFormatting sqref="R48:R59">
    <cfRule type="containsText" dxfId="993" priority="27" operator="containsText" text="Finalizada">
      <formula>NOT(ISERROR(SEARCH("Finalizada",R48)))</formula>
    </cfRule>
    <cfRule type="containsText" dxfId="992" priority="28" operator="containsText" text="Avanza según planificación">
      <formula>NOT(ISERROR(SEARCH("Avanza según planificación",R48)))</formula>
    </cfRule>
    <cfRule type="containsText" dxfId="991" priority="29" operator="containsText" text="Retrasada">
      <formula>NOT(ISERROR(SEARCH("Retrasada",R48)))</formula>
    </cfRule>
    <cfRule type="containsText" dxfId="990" priority="30" operator="containsText" text="Desestimada">
      <formula>NOT(ISERROR(SEARCH("Desestimada",R48)))</formula>
    </cfRule>
  </conditionalFormatting>
  <conditionalFormatting sqref="R48:R59">
    <cfRule type="cellIs" dxfId="989" priority="26" operator="equal">
      <formula>"No valorable"</formula>
    </cfRule>
  </conditionalFormatting>
  <conditionalFormatting sqref="R62:R63">
    <cfRule type="containsText" dxfId="988" priority="22" operator="containsText" text="Finalizada">
      <formula>NOT(ISERROR(SEARCH("Finalizada",R62)))</formula>
    </cfRule>
    <cfRule type="containsText" dxfId="987" priority="23" operator="containsText" text="Avanza según planificación">
      <formula>NOT(ISERROR(SEARCH("Avanza según planificación",R62)))</formula>
    </cfRule>
    <cfRule type="containsText" dxfId="986" priority="24" operator="containsText" text="Retrasada">
      <formula>NOT(ISERROR(SEARCH("Retrasada",R62)))</formula>
    </cfRule>
    <cfRule type="containsText" dxfId="985" priority="25" operator="containsText" text="Desestimada">
      <formula>NOT(ISERROR(SEARCH("Desestimada",R62)))</formula>
    </cfRule>
  </conditionalFormatting>
  <conditionalFormatting sqref="R62:R63">
    <cfRule type="cellIs" dxfId="984" priority="21" operator="equal">
      <formula>"No valorable"</formula>
    </cfRule>
  </conditionalFormatting>
  <conditionalFormatting sqref="R64">
    <cfRule type="containsText" dxfId="983" priority="17" operator="containsText" text="Finalizada">
      <formula>NOT(ISERROR(SEARCH("Finalizada",R64)))</formula>
    </cfRule>
    <cfRule type="containsText" dxfId="982" priority="18" operator="containsText" text="Avanza según planificación">
      <formula>NOT(ISERROR(SEARCH("Avanza según planificación",R64)))</formula>
    </cfRule>
    <cfRule type="containsText" dxfId="981" priority="19" operator="containsText" text="Retrasada">
      <formula>NOT(ISERROR(SEARCH("Retrasada",R64)))</formula>
    </cfRule>
    <cfRule type="containsText" dxfId="980" priority="20" operator="containsText" text="Desestimada">
      <formula>NOT(ISERROR(SEARCH("Desestimada",R64)))</formula>
    </cfRule>
  </conditionalFormatting>
  <conditionalFormatting sqref="R64">
    <cfRule type="cellIs" dxfId="979" priority="16" operator="equal">
      <formula>"No valorable"</formula>
    </cfRule>
  </conditionalFormatting>
  <conditionalFormatting sqref="R66">
    <cfRule type="containsText" dxfId="978" priority="7" operator="containsText" text="Finalizada">
      <formula>NOT(ISERROR(SEARCH("Finalizada",R66)))</formula>
    </cfRule>
    <cfRule type="containsText" dxfId="977" priority="8" operator="containsText" text="Avanza según planificación">
      <formula>NOT(ISERROR(SEARCH("Avanza según planificación",R66)))</formula>
    </cfRule>
    <cfRule type="containsText" dxfId="976" priority="9" operator="containsText" text="Retrasada">
      <formula>NOT(ISERROR(SEARCH("Retrasada",R66)))</formula>
    </cfRule>
    <cfRule type="containsText" dxfId="975" priority="10" operator="containsText" text="Desestimada">
      <formula>NOT(ISERROR(SEARCH("Desestimada",R66)))</formula>
    </cfRule>
  </conditionalFormatting>
  <conditionalFormatting sqref="R66">
    <cfRule type="cellIs" dxfId="974" priority="6" operator="equal">
      <formula>"No valorable"</formula>
    </cfRule>
  </conditionalFormatting>
  <conditionalFormatting sqref="R67:R71">
    <cfRule type="containsText" dxfId="973" priority="2" operator="containsText" text="Finalizada">
      <formula>NOT(ISERROR(SEARCH("Finalizada",R67)))</formula>
    </cfRule>
    <cfRule type="containsText" dxfId="972" priority="3" operator="containsText" text="Avanza según planificación">
      <formula>NOT(ISERROR(SEARCH("Avanza según planificación",R67)))</formula>
    </cfRule>
    <cfRule type="containsText" dxfId="971" priority="4" operator="containsText" text="Retrasada">
      <formula>NOT(ISERROR(SEARCH("Retrasada",R67)))</formula>
    </cfRule>
    <cfRule type="containsText" dxfId="970" priority="5" operator="containsText" text="Desestimada">
      <formula>NOT(ISERROR(SEARCH("Desestimada",R67)))</formula>
    </cfRule>
  </conditionalFormatting>
  <conditionalFormatting sqref="R67:R71">
    <cfRule type="cellIs" dxfId="969" priority="1" operator="equal">
      <formula>"No valorable"</formula>
    </cfRule>
  </conditionalFormatting>
  <dataValidations count="3">
    <dataValidation type="list" allowBlank="1" showInputMessage="1" showErrorMessage="1" sqref="S4 H16:J37 H4:J14 H39:J71">
      <formula1>Estado</formula1>
    </dataValidation>
    <dataValidation type="list" showInputMessage="1" showErrorMessage="1" sqref="P39:P71 P16:P37 G16:G37 G4:G14 P4:P14 G39:G71">
      <formula1>Estado</formula1>
    </dataValidation>
    <dataValidation showInputMessage="1" showErrorMessage="1" sqref="Q74:R76 Q16:R37 Q1:R14 Q39:R72 Q87:R88 R94 Q95:R1048576"/>
  </dataValidations>
  <pageMargins left="0.39370078740157483" right="0.39370078740157483" top="0.39370078740157483" bottom="0.39370078740157483" header="0.31496062992125984" footer="0.31496062992125984"/>
  <pageSetup paperSize="8" scale="56" fitToHeight="2" orientation="landscape" r:id="rId1"/>
  <rowBreaks count="1" manualBreakCount="1">
    <brk id="40"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62"/>
  <sheetViews>
    <sheetView zoomScaleNormal="100" workbookViewId="0">
      <pane ySplit="3" topLeftCell="A4" activePane="bottomLeft" state="frozen"/>
      <selection activeCell="C53" sqref="C53"/>
      <selection pane="bottomLeft"/>
    </sheetView>
  </sheetViews>
  <sheetFormatPr baseColWidth="10" defaultColWidth="11.42578125" defaultRowHeight="12.75" x14ac:dyDescent="0.2"/>
  <cols>
    <col min="1" max="1" width="24.85546875" style="4" customWidth="1"/>
    <col min="2" max="2" width="49.7109375" style="4" customWidth="1"/>
    <col min="3" max="3" width="89" style="14" customWidth="1"/>
    <col min="4" max="4" width="10.140625" style="4" bestFit="1" customWidth="1"/>
    <col min="5" max="5" width="18" style="4" customWidth="1"/>
    <col min="6" max="6" width="21.140625" style="4" customWidth="1"/>
    <col min="7" max="15" width="12.7109375" style="2" customWidth="1"/>
    <col min="16" max="16" width="14.7109375" style="2" customWidth="1"/>
    <col min="17" max="17" width="7.28515625" style="2" hidden="1" customWidth="1"/>
    <col min="18" max="18" width="7.28515625" style="374" customWidth="1"/>
    <col min="19" max="19" width="26.85546875" style="2" customWidth="1"/>
    <col min="20" max="20" width="7.85546875" style="10" hidden="1" customWidth="1"/>
    <col min="21" max="21" width="7.85546875" style="331" customWidth="1"/>
    <col min="22" max="22" width="7.85546875" style="10" customWidth="1"/>
    <col min="23" max="23" width="44.140625" style="2" customWidth="1"/>
    <col min="24" max="24" width="45.85546875" style="2" customWidth="1"/>
    <col min="25" max="16384" width="11.42578125" style="2"/>
  </cols>
  <sheetData>
    <row r="1" spans="1:24" ht="15" customHeight="1" x14ac:dyDescent="0.2">
      <c r="A1" s="174"/>
      <c r="B1" s="175" t="s">
        <v>365</v>
      </c>
      <c r="C1" s="162"/>
      <c r="D1" s="162"/>
      <c r="E1" s="162"/>
      <c r="F1" s="173"/>
      <c r="G1" s="876"/>
      <c r="H1" s="877"/>
      <c r="I1" s="877"/>
      <c r="J1" s="878"/>
      <c r="K1" s="211"/>
      <c r="L1" s="211"/>
      <c r="M1" s="211"/>
      <c r="N1" s="211"/>
      <c r="O1" s="211"/>
      <c r="P1" s="211"/>
      <c r="Q1" s="211"/>
      <c r="R1" s="521"/>
      <c r="S1" s="211"/>
    </row>
    <row r="2" spans="1:24" s="1" customFormat="1" ht="15" customHeight="1" thickBot="1" x14ac:dyDescent="0.25">
      <c r="A2" s="170"/>
      <c r="B2" s="16"/>
      <c r="C2" s="28"/>
      <c r="D2" s="28"/>
      <c r="E2" s="28"/>
      <c r="F2" s="16"/>
      <c r="G2" s="892"/>
      <c r="H2" s="893"/>
      <c r="I2" s="893"/>
      <c r="J2" s="894"/>
      <c r="K2" s="214"/>
      <c r="L2" s="214"/>
      <c r="M2" s="214"/>
      <c r="N2" s="214"/>
      <c r="O2" s="214"/>
      <c r="P2" s="214"/>
      <c r="Q2" s="214"/>
      <c r="R2" s="522"/>
      <c r="S2" s="214"/>
      <c r="T2" s="45"/>
      <c r="U2" s="507"/>
      <c r="V2" s="45"/>
    </row>
    <row r="3" spans="1:24" s="45" customFormat="1" ht="37.5" customHeight="1" thickBot="1" x14ac:dyDescent="0.25">
      <c r="A3" s="176" t="s">
        <v>4</v>
      </c>
      <c r="B3" s="15" t="s">
        <v>6</v>
      </c>
      <c r="C3" s="15" t="s">
        <v>7</v>
      </c>
      <c r="D3" s="15" t="s">
        <v>0</v>
      </c>
      <c r="E3" s="15" t="s">
        <v>5</v>
      </c>
      <c r="F3" s="15" t="s">
        <v>1</v>
      </c>
      <c r="G3" s="57">
        <v>2017</v>
      </c>
      <c r="H3" s="197">
        <v>2018</v>
      </c>
      <c r="I3" s="216">
        <v>2019</v>
      </c>
      <c r="J3" s="180">
        <v>2020</v>
      </c>
      <c r="K3" s="218">
        <v>0</v>
      </c>
      <c r="L3" s="218">
        <v>0.25</v>
      </c>
      <c r="M3" s="218">
        <v>0.5</v>
      </c>
      <c r="N3" s="218">
        <v>0.75</v>
      </c>
      <c r="O3" s="218">
        <v>1</v>
      </c>
      <c r="P3" s="218" t="s">
        <v>2</v>
      </c>
      <c r="Q3" s="218"/>
      <c r="R3" s="523"/>
      <c r="S3" s="219" t="s">
        <v>3</v>
      </c>
      <c r="U3" s="507"/>
      <c r="W3" s="560" t="s">
        <v>1323</v>
      </c>
      <c r="X3" s="561" t="s">
        <v>1324</v>
      </c>
    </row>
    <row r="4" spans="1:24" ht="84.75" customHeight="1" x14ac:dyDescent="0.2">
      <c r="A4" s="909" t="s">
        <v>267</v>
      </c>
      <c r="B4" s="910" t="s">
        <v>259</v>
      </c>
      <c r="C4" s="65" t="s">
        <v>392</v>
      </c>
      <c r="D4" s="66" t="s">
        <v>11</v>
      </c>
      <c r="E4" s="67" t="s">
        <v>258</v>
      </c>
      <c r="F4" s="67" t="s">
        <v>253</v>
      </c>
      <c r="G4" s="260" t="s">
        <v>595</v>
      </c>
      <c r="H4" s="132" t="s">
        <v>593</v>
      </c>
      <c r="I4" s="132"/>
      <c r="J4" s="375"/>
      <c r="K4" s="347"/>
      <c r="L4" s="295" t="s">
        <v>699</v>
      </c>
      <c r="M4" s="295"/>
      <c r="N4" s="295"/>
      <c r="O4" s="289"/>
      <c r="P4" s="276" t="s">
        <v>593</v>
      </c>
      <c r="Q4" s="316">
        <f t="shared" ref="Q4:Q41" si="0">IFERROR(LOOKUP("X",K4:O4,$K$51:$O$51),"No Valorable")</f>
        <v>1</v>
      </c>
      <c r="R4" s="530">
        <f>IFERROR(LOOKUP("X",K4:O4,$K$3:$O$3),"No Valorable")</f>
        <v>0.25</v>
      </c>
      <c r="S4" s="199"/>
      <c r="W4" s="766" t="s">
        <v>1231</v>
      </c>
      <c r="X4" s="767" t="s">
        <v>1232</v>
      </c>
    </row>
    <row r="5" spans="1:24" ht="50.25" customHeight="1" x14ac:dyDescent="0.2">
      <c r="A5" s="824"/>
      <c r="B5" s="905"/>
      <c r="C5" s="68" t="s">
        <v>393</v>
      </c>
      <c r="D5" s="146">
        <v>2018</v>
      </c>
      <c r="E5" s="147" t="s">
        <v>394</v>
      </c>
      <c r="F5" s="147" t="s">
        <v>253</v>
      </c>
      <c r="G5" s="221" t="s">
        <v>595</v>
      </c>
      <c r="H5" s="29" t="s">
        <v>700</v>
      </c>
      <c r="I5" s="29"/>
      <c r="J5" s="284"/>
      <c r="K5" s="351"/>
      <c r="L5" s="296"/>
      <c r="M5" s="296" t="s">
        <v>699</v>
      </c>
      <c r="N5" s="296"/>
      <c r="O5" s="289"/>
      <c r="P5" s="209" t="s">
        <v>594</v>
      </c>
      <c r="Q5" s="126">
        <f t="shared" si="0"/>
        <v>2</v>
      </c>
      <c r="R5" s="531">
        <f t="shared" ref="R5:R41" si="1">IFERROR(LOOKUP("X",K5:O5,$K$3:$O$3),"No Valorable")</f>
        <v>0.5</v>
      </c>
      <c r="S5" s="6" t="s">
        <v>787</v>
      </c>
      <c r="W5" s="768"/>
      <c r="X5" s="769"/>
    </row>
    <row r="6" spans="1:24" ht="44.25" customHeight="1" x14ac:dyDescent="0.2">
      <c r="A6" s="824"/>
      <c r="B6" s="880"/>
      <c r="C6" s="43" t="s">
        <v>257</v>
      </c>
      <c r="D6" s="13" t="s">
        <v>11</v>
      </c>
      <c r="E6" s="12" t="s">
        <v>564</v>
      </c>
      <c r="F6" s="29" t="s">
        <v>253</v>
      </c>
      <c r="G6" s="221" t="s">
        <v>595</v>
      </c>
      <c r="H6" s="29" t="s">
        <v>593</v>
      </c>
      <c r="I6" s="29"/>
      <c r="J6" s="284"/>
      <c r="K6" s="351"/>
      <c r="L6" s="296" t="s">
        <v>699</v>
      </c>
      <c r="M6" s="296"/>
      <c r="N6" s="296"/>
      <c r="O6" s="289"/>
      <c r="P6" s="209" t="s">
        <v>593</v>
      </c>
      <c r="Q6" s="126">
        <f t="shared" si="0"/>
        <v>1</v>
      </c>
      <c r="R6" s="531">
        <f t="shared" si="1"/>
        <v>0.25</v>
      </c>
      <c r="S6" s="6" t="s">
        <v>787</v>
      </c>
      <c r="W6" s="770" t="s">
        <v>1233</v>
      </c>
      <c r="X6" s="771" t="s">
        <v>1234</v>
      </c>
    </row>
    <row r="7" spans="1:24" ht="52.5" customHeight="1" thickBot="1" x14ac:dyDescent="0.25">
      <c r="A7" s="824"/>
      <c r="B7" s="900"/>
      <c r="C7" s="69" t="s">
        <v>395</v>
      </c>
      <c r="D7" s="144" t="s">
        <v>11</v>
      </c>
      <c r="E7" s="138" t="s">
        <v>258</v>
      </c>
      <c r="F7" s="138" t="s">
        <v>253</v>
      </c>
      <c r="G7" s="222" t="s">
        <v>593</v>
      </c>
      <c r="H7" s="40" t="s">
        <v>593</v>
      </c>
      <c r="I7" s="40"/>
      <c r="J7" s="286"/>
      <c r="K7" s="348"/>
      <c r="L7" s="296" t="s">
        <v>699</v>
      </c>
      <c r="M7" s="297"/>
      <c r="N7" s="296"/>
      <c r="O7" s="298"/>
      <c r="P7" s="277" t="s">
        <v>593</v>
      </c>
      <c r="Q7" s="124">
        <f t="shared" si="0"/>
        <v>1</v>
      </c>
      <c r="R7" s="532">
        <f t="shared" si="1"/>
        <v>0.25</v>
      </c>
      <c r="S7" s="18"/>
      <c r="T7" s="306">
        <f>AVERAGE(Q4:Q7)</f>
        <v>1.25</v>
      </c>
      <c r="U7" s="331">
        <f>AVERAGE(R4:R7)</f>
        <v>0.3125</v>
      </c>
      <c r="W7" s="772" t="s">
        <v>1235</v>
      </c>
      <c r="X7" s="773" t="s">
        <v>1236</v>
      </c>
    </row>
    <row r="8" spans="1:24" ht="48" customHeight="1" x14ac:dyDescent="0.2">
      <c r="A8" s="824"/>
      <c r="B8" s="853" t="s">
        <v>266</v>
      </c>
      <c r="C8" s="53" t="s">
        <v>260</v>
      </c>
      <c r="D8" s="36" t="s">
        <v>19</v>
      </c>
      <c r="E8" s="27" t="s">
        <v>264</v>
      </c>
      <c r="F8" s="37" t="s">
        <v>540</v>
      </c>
      <c r="G8" s="260"/>
      <c r="H8" s="132" t="s">
        <v>702</v>
      </c>
      <c r="I8" s="132" t="s">
        <v>700</v>
      </c>
      <c r="J8" s="375" t="s">
        <v>700</v>
      </c>
      <c r="K8" s="347"/>
      <c r="L8" s="295"/>
      <c r="M8" s="295"/>
      <c r="N8" s="295"/>
      <c r="O8" s="289"/>
      <c r="P8" s="276" t="s">
        <v>702</v>
      </c>
      <c r="Q8" s="316" t="str">
        <f t="shared" si="0"/>
        <v>No Valorable</v>
      </c>
      <c r="R8" s="530" t="str">
        <f t="shared" si="1"/>
        <v>No Valorable</v>
      </c>
      <c r="S8" s="199" t="s">
        <v>788</v>
      </c>
      <c r="W8" s="774"/>
      <c r="X8" s="775"/>
    </row>
    <row r="9" spans="1:24" ht="64.5" customHeight="1" x14ac:dyDescent="0.2">
      <c r="A9" s="824"/>
      <c r="B9" s="811"/>
      <c r="C9" s="283" t="s">
        <v>261</v>
      </c>
      <c r="D9" s="279" t="s">
        <v>85</v>
      </c>
      <c r="E9" s="278" t="s">
        <v>264</v>
      </c>
      <c r="F9" s="278" t="s">
        <v>429</v>
      </c>
      <c r="G9" s="221" t="s">
        <v>595</v>
      </c>
      <c r="H9" s="29" t="s">
        <v>595</v>
      </c>
      <c r="I9" s="29"/>
      <c r="J9" s="284"/>
      <c r="K9" s="351"/>
      <c r="L9" s="296"/>
      <c r="M9" s="296" t="s">
        <v>699</v>
      </c>
      <c r="N9" s="296"/>
      <c r="O9" s="289"/>
      <c r="P9" s="209" t="s">
        <v>594</v>
      </c>
      <c r="Q9" s="126">
        <f t="shared" si="0"/>
        <v>2</v>
      </c>
      <c r="R9" s="531">
        <f t="shared" si="1"/>
        <v>0.5</v>
      </c>
      <c r="S9" s="6" t="s">
        <v>789</v>
      </c>
      <c r="W9" s="705" t="s">
        <v>1237</v>
      </c>
      <c r="X9" s="706" t="s">
        <v>1238</v>
      </c>
    </row>
    <row r="10" spans="1:24" ht="38.25" x14ac:dyDescent="0.2">
      <c r="A10" s="824"/>
      <c r="B10" s="904"/>
      <c r="C10" s="43" t="s">
        <v>262</v>
      </c>
      <c r="D10" s="13" t="s">
        <v>19</v>
      </c>
      <c r="E10" s="12" t="s">
        <v>265</v>
      </c>
      <c r="F10" s="29" t="s">
        <v>391</v>
      </c>
      <c r="G10" s="221"/>
      <c r="H10" s="29" t="s">
        <v>592</v>
      </c>
      <c r="I10" s="29" t="s">
        <v>700</v>
      </c>
      <c r="J10" s="284" t="s">
        <v>700</v>
      </c>
      <c r="K10" s="351"/>
      <c r="L10" s="296"/>
      <c r="M10" s="296"/>
      <c r="N10" s="296"/>
      <c r="O10" s="289"/>
      <c r="P10" s="209" t="s">
        <v>592</v>
      </c>
      <c r="Q10" s="126" t="str">
        <f t="shared" si="0"/>
        <v>No Valorable</v>
      </c>
      <c r="R10" s="531" t="str">
        <f t="shared" si="1"/>
        <v>No Valorable</v>
      </c>
      <c r="S10" s="6"/>
      <c r="W10" s="770"/>
      <c r="X10" s="771"/>
    </row>
    <row r="11" spans="1:24" ht="39" thickBot="1" x14ac:dyDescent="0.25">
      <c r="A11" s="824"/>
      <c r="B11" s="854"/>
      <c r="C11" s="78" t="s">
        <v>263</v>
      </c>
      <c r="D11" s="39" t="s">
        <v>19</v>
      </c>
      <c r="E11" s="40" t="s">
        <v>264</v>
      </c>
      <c r="F11" s="40" t="s">
        <v>566</v>
      </c>
      <c r="G11" s="222"/>
      <c r="H11" s="40" t="s">
        <v>592</v>
      </c>
      <c r="I11" s="40" t="s">
        <v>700</v>
      </c>
      <c r="J11" s="286" t="s">
        <v>700</v>
      </c>
      <c r="K11" s="348"/>
      <c r="L11" s="296"/>
      <c r="M11" s="297"/>
      <c r="N11" s="296"/>
      <c r="O11" s="298"/>
      <c r="P11" s="277" t="s">
        <v>592</v>
      </c>
      <c r="Q11" s="124" t="str">
        <f t="shared" si="0"/>
        <v>No Valorable</v>
      </c>
      <c r="R11" s="532" t="str">
        <f t="shared" si="1"/>
        <v>No Valorable</v>
      </c>
      <c r="S11" s="18"/>
      <c r="T11" s="306">
        <f>AVERAGE(Q8:Q11)</f>
        <v>2</v>
      </c>
      <c r="U11" s="331">
        <f>AVERAGE(R8:R11)</f>
        <v>0.5</v>
      </c>
      <c r="W11" s="776"/>
      <c r="X11" s="777"/>
    </row>
    <row r="12" spans="1:24" ht="54" customHeight="1" thickBot="1" x14ac:dyDescent="0.25">
      <c r="A12" s="825"/>
      <c r="B12" s="73" t="s">
        <v>430</v>
      </c>
      <c r="C12" s="74" t="s">
        <v>396</v>
      </c>
      <c r="D12" s="75" t="s">
        <v>19</v>
      </c>
      <c r="E12" s="76" t="s">
        <v>397</v>
      </c>
      <c r="F12" s="76" t="s">
        <v>253</v>
      </c>
      <c r="G12" s="271"/>
      <c r="H12" s="272" t="s">
        <v>595</v>
      </c>
      <c r="I12" s="272"/>
      <c r="J12" s="380"/>
      <c r="K12" s="376"/>
      <c r="L12" s="377"/>
      <c r="M12" s="377" t="s">
        <v>699</v>
      </c>
      <c r="N12" s="377"/>
      <c r="O12" s="378"/>
      <c r="P12" s="209" t="s">
        <v>594</v>
      </c>
      <c r="Q12" s="324">
        <f t="shared" si="0"/>
        <v>2</v>
      </c>
      <c r="R12" s="535">
        <f t="shared" si="1"/>
        <v>0.5</v>
      </c>
      <c r="S12" s="217"/>
      <c r="T12" s="306">
        <f>AVERAGE(Q12)</f>
        <v>2</v>
      </c>
      <c r="U12" s="331">
        <f>AVERAGE(R12)</f>
        <v>0.5</v>
      </c>
      <c r="V12" s="525">
        <f>AVERAGE(U7:U12)</f>
        <v>0.4375</v>
      </c>
      <c r="W12" s="778"/>
      <c r="X12" s="779" t="s">
        <v>1239</v>
      </c>
    </row>
    <row r="13" spans="1:24" ht="32.25" customHeight="1" x14ac:dyDescent="0.2">
      <c r="A13" s="848" t="s">
        <v>272</v>
      </c>
      <c r="B13" s="817" t="s">
        <v>271</v>
      </c>
      <c r="C13" s="80" t="s">
        <v>268</v>
      </c>
      <c r="D13" s="36" t="s">
        <v>11</v>
      </c>
      <c r="E13" s="37" t="s">
        <v>273</v>
      </c>
      <c r="F13" s="37" t="s">
        <v>253</v>
      </c>
      <c r="G13" s="260" t="s">
        <v>593</v>
      </c>
      <c r="H13" s="132" t="s">
        <v>593</v>
      </c>
      <c r="I13" s="132"/>
      <c r="J13" s="375"/>
      <c r="K13" s="347" t="s">
        <v>699</v>
      </c>
      <c r="L13" s="295"/>
      <c r="M13" s="295"/>
      <c r="N13" s="295"/>
      <c r="O13" s="289"/>
      <c r="P13" s="276" t="s">
        <v>593</v>
      </c>
      <c r="Q13" s="316">
        <f t="shared" si="0"/>
        <v>0</v>
      </c>
      <c r="R13" s="530">
        <f t="shared" si="1"/>
        <v>0</v>
      </c>
      <c r="S13" s="199"/>
      <c r="W13" s="780"/>
      <c r="X13" s="781" t="s">
        <v>1240</v>
      </c>
    </row>
    <row r="14" spans="1:24" ht="51" x14ac:dyDescent="0.2">
      <c r="A14" s="824"/>
      <c r="B14" s="826"/>
      <c r="C14" s="43" t="s">
        <v>269</v>
      </c>
      <c r="D14" s="34" t="s">
        <v>11</v>
      </c>
      <c r="E14" s="29" t="s">
        <v>273</v>
      </c>
      <c r="F14" s="29" t="s">
        <v>398</v>
      </c>
      <c r="G14" s="221" t="s">
        <v>593</v>
      </c>
      <c r="H14" s="29" t="s">
        <v>592</v>
      </c>
      <c r="I14" s="29" t="s">
        <v>700</v>
      </c>
      <c r="J14" s="284" t="s">
        <v>700</v>
      </c>
      <c r="K14" s="351"/>
      <c r="L14" s="296"/>
      <c r="M14" s="296"/>
      <c r="N14" s="296"/>
      <c r="O14" s="289"/>
      <c r="P14" s="209" t="s">
        <v>592</v>
      </c>
      <c r="Q14" s="126" t="str">
        <f t="shared" si="0"/>
        <v>No Valorable</v>
      </c>
      <c r="R14" s="531" t="str">
        <f t="shared" si="1"/>
        <v>No Valorable</v>
      </c>
      <c r="S14" s="6"/>
      <c r="W14" s="770" t="s">
        <v>1241</v>
      </c>
      <c r="X14" s="771" t="s">
        <v>1242</v>
      </c>
    </row>
    <row r="15" spans="1:24" ht="89.25" x14ac:dyDescent="0.2">
      <c r="A15" s="824"/>
      <c r="B15" s="826"/>
      <c r="C15" s="71" t="s">
        <v>541</v>
      </c>
      <c r="D15" s="34" t="s">
        <v>10</v>
      </c>
      <c r="E15" s="29" t="s">
        <v>568</v>
      </c>
      <c r="F15" s="29" t="s">
        <v>568</v>
      </c>
      <c r="G15" s="221" t="s">
        <v>593</v>
      </c>
      <c r="H15" s="29" t="s">
        <v>592</v>
      </c>
      <c r="I15" s="29" t="s">
        <v>700</v>
      </c>
      <c r="J15" s="284" t="s">
        <v>700</v>
      </c>
      <c r="K15" s="351"/>
      <c r="L15" s="296"/>
      <c r="M15" s="296"/>
      <c r="N15" s="296"/>
      <c r="O15" s="289"/>
      <c r="P15" s="209" t="s">
        <v>592</v>
      </c>
      <c r="Q15" s="126" t="str">
        <f t="shared" si="0"/>
        <v>No Valorable</v>
      </c>
      <c r="R15" s="531" t="str">
        <f t="shared" si="1"/>
        <v>No Valorable</v>
      </c>
      <c r="S15" s="6"/>
      <c r="W15" s="782" t="s">
        <v>1243</v>
      </c>
      <c r="X15" s="783" t="s">
        <v>1244</v>
      </c>
    </row>
    <row r="16" spans="1:24" ht="39" thickBot="1" x14ac:dyDescent="0.25">
      <c r="A16" s="825"/>
      <c r="B16" s="830"/>
      <c r="C16" s="78" t="s">
        <v>270</v>
      </c>
      <c r="D16" s="39" t="s">
        <v>11</v>
      </c>
      <c r="E16" s="40" t="s">
        <v>175</v>
      </c>
      <c r="F16" s="40" t="s">
        <v>253</v>
      </c>
      <c r="G16" s="222" t="s">
        <v>593</v>
      </c>
      <c r="H16" s="40" t="s">
        <v>592</v>
      </c>
      <c r="I16" s="40" t="s">
        <v>700</v>
      </c>
      <c r="J16" s="286" t="s">
        <v>700</v>
      </c>
      <c r="K16" s="348"/>
      <c r="L16" s="296"/>
      <c r="M16" s="297"/>
      <c r="N16" s="296"/>
      <c r="O16" s="298"/>
      <c r="P16" s="277" t="s">
        <v>592</v>
      </c>
      <c r="Q16" s="124" t="str">
        <f t="shared" si="0"/>
        <v>No Valorable</v>
      </c>
      <c r="R16" s="532" t="str">
        <f t="shared" si="1"/>
        <v>No Valorable</v>
      </c>
      <c r="S16" s="18"/>
      <c r="T16" s="306">
        <f>AVERAGE(Q13:Q16)</f>
        <v>0</v>
      </c>
      <c r="U16" s="331">
        <f>AVERAGE(R13:R16)</f>
        <v>0</v>
      </c>
      <c r="V16" s="525">
        <f>U16</f>
        <v>0</v>
      </c>
      <c r="W16" s="776" t="s">
        <v>1245</v>
      </c>
      <c r="X16" s="777" t="s">
        <v>1240</v>
      </c>
    </row>
    <row r="17" spans="1:24" ht="76.5" x14ac:dyDescent="0.2">
      <c r="A17" s="848" t="s">
        <v>296</v>
      </c>
      <c r="B17" s="905" t="s">
        <v>278</v>
      </c>
      <c r="C17" s="79" t="s">
        <v>274</v>
      </c>
      <c r="D17" s="146" t="s">
        <v>11</v>
      </c>
      <c r="E17" s="147" t="s">
        <v>258</v>
      </c>
      <c r="F17" s="147" t="s">
        <v>253</v>
      </c>
      <c r="G17" s="260" t="s">
        <v>593</v>
      </c>
      <c r="H17" s="132" t="s">
        <v>592</v>
      </c>
      <c r="I17" s="132" t="s">
        <v>700</v>
      </c>
      <c r="J17" s="375" t="s">
        <v>700</v>
      </c>
      <c r="K17" s="347"/>
      <c r="L17" s="295"/>
      <c r="M17" s="295"/>
      <c r="N17" s="295"/>
      <c r="O17" s="289"/>
      <c r="P17" s="276" t="s">
        <v>592</v>
      </c>
      <c r="Q17" s="316" t="str">
        <f t="shared" si="0"/>
        <v>No Valorable</v>
      </c>
      <c r="R17" s="530" t="str">
        <f t="shared" si="1"/>
        <v>No Valorable</v>
      </c>
      <c r="S17" s="199"/>
      <c r="W17" s="784" t="s">
        <v>1246</v>
      </c>
      <c r="X17" s="785" t="s">
        <v>1240</v>
      </c>
    </row>
    <row r="18" spans="1:24" ht="38.25" x14ac:dyDescent="0.2">
      <c r="A18" s="824"/>
      <c r="B18" s="880"/>
      <c r="C18" s="71" t="s">
        <v>431</v>
      </c>
      <c r="D18" s="34" t="s">
        <v>10</v>
      </c>
      <c r="E18" s="29" t="s">
        <v>90</v>
      </c>
      <c r="F18" s="29" t="s">
        <v>253</v>
      </c>
      <c r="G18" s="221" t="s">
        <v>593</v>
      </c>
      <c r="H18" s="29" t="s">
        <v>592</v>
      </c>
      <c r="I18" s="29" t="s">
        <v>700</v>
      </c>
      <c r="J18" s="284" t="s">
        <v>700</v>
      </c>
      <c r="K18" s="351"/>
      <c r="L18" s="296"/>
      <c r="M18" s="296"/>
      <c r="N18" s="296"/>
      <c r="O18" s="289"/>
      <c r="P18" s="209" t="s">
        <v>592</v>
      </c>
      <c r="Q18" s="126" t="str">
        <f t="shared" si="0"/>
        <v>No Valorable</v>
      </c>
      <c r="R18" s="531" t="str">
        <f t="shared" si="1"/>
        <v>No Valorable</v>
      </c>
      <c r="S18" s="6"/>
      <c r="W18" s="782" t="s">
        <v>1247</v>
      </c>
      <c r="X18" s="783" t="s">
        <v>1240</v>
      </c>
    </row>
    <row r="19" spans="1:24" ht="48.75" customHeight="1" x14ac:dyDescent="0.2">
      <c r="A19" s="824"/>
      <c r="B19" s="880"/>
      <c r="C19" s="71" t="s">
        <v>275</v>
      </c>
      <c r="D19" s="34" t="s">
        <v>11</v>
      </c>
      <c r="E19" s="29" t="s">
        <v>277</v>
      </c>
      <c r="F19" s="29" t="s">
        <v>681</v>
      </c>
      <c r="G19" s="221" t="s">
        <v>595</v>
      </c>
      <c r="H19" s="29" t="s">
        <v>702</v>
      </c>
      <c r="I19" s="29" t="s">
        <v>700</v>
      </c>
      <c r="J19" s="284" t="s">
        <v>700</v>
      </c>
      <c r="K19" s="351"/>
      <c r="L19" s="296"/>
      <c r="M19" s="296"/>
      <c r="N19" s="296"/>
      <c r="O19" s="289"/>
      <c r="P19" s="209" t="s">
        <v>702</v>
      </c>
      <c r="Q19" s="126" t="str">
        <f t="shared" si="0"/>
        <v>No Valorable</v>
      </c>
      <c r="R19" s="531" t="str">
        <f t="shared" si="1"/>
        <v>No Valorable</v>
      </c>
      <c r="S19" s="6" t="s">
        <v>791</v>
      </c>
      <c r="W19" s="782" t="s">
        <v>1248</v>
      </c>
      <c r="X19" s="783" t="s">
        <v>1249</v>
      </c>
    </row>
    <row r="20" spans="1:24" ht="39.75" customHeight="1" x14ac:dyDescent="0.2">
      <c r="A20" s="824"/>
      <c r="B20" s="900"/>
      <c r="C20" s="69" t="s">
        <v>723</v>
      </c>
      <c r="D20" s="349">
        <v>2018</v>
      </c>
      <c r="E20" s="345" t="s">
        <v>724</v>
      </c>
      <c r="F20" s="345" t="s">
        <v>725</v>
      </c>
      <c r="G20" s="352"/>
      <c r="H20" s="355" t="s">
        <v>595</v>
      </c>
      <c r="I20" s="355" t="s">
        <v>700</v>
      </c>
      <c r="J20" s="357" t="s">
        <v>700</v>
      </c>
      <c r="K20" s="346"/>
      <c r="L20" s="296"/>
      <c r="M20" s="342"/>
      <c r="N20" s="296"/>
      <c r="O20" s="343" t="s">
        <v>699</v>
      </c>
      <c r="P20" s="344" t="s">
        <v>595</v>
      </c>
      <c r="Q20" s="341">
        <f t="shared" si="0"/>
        <v>4</v>
      </c>
      <c r="R20" s="536">
        <f t="shared" si="1"/>
        <v>1</v>
      </c>
      <c r="S20" s="25"/>
      <c r="W20" s="772"/>
      <c r="X20" s="773"/>
    </row>
    <row r="21" spans="1:24" ht="39" thickBot="1" x14ac:dyDescent="0.25">
      <c r="A21" s="824"/>
      <c r="B21" s="900"/>
      <c r="C21" s="55" t="s">
        <v>276</v>
      </c>
      <c r="D21" s="144" t="s">
        <v>20</v>
      </c>
      <c r="E21" s="138" t="s">
        <v>277</v>
      </c>
      <c r="F21" s="138" t="s">
        <v>253</v>
      </c>
      <c r="G21" s="222"/>
      <c r="H21" s="40" t="s">
        <v>592</v>
      </c>
      <c r="I21" s="40" t="s">
        <v>700</v>
      </c>
      <c r="J21" s="286" t="s">
        <v>700</v>
      </c>
      <c r="K21" s="348"/>
      <c r="L21" s="296"/>
      <c r="M21" s="297"/>
      <c r="N21" s="296"/>
      <c r="O21" s="298"/>
      <c r="P21" s="277" t="s">
        <v>592</v>
      </c>
      <c r="Q21" s="124" t="str">
        <f t="shared" si="0"/>
        <v>No Valorable</v>
      </c>
      <c r="R21" s="532" t="str">
        <f t="shared" si="1"/>
        <v>No Valorable</v>
      </c>
      <c r="S21" s="18"/>
      <c r="T21" s="306">
        <f>AVERAGE(Q17:Q21)</f>
        <v>4</v>
      </c>
      <c r="U21" s="331">
        <f>AVERAGE(R17:R21)</f>
        <v>1</v>
      </c>
      <c r="W21" s="786"/>
      <c r="X21" s="787" t="s">
        <v>1250</v>
      </c>
    </row>
    <row r="22" spans="1:24" ht="41.25" customHeight="1" x14ac:dyDescent="0.2">
      <c r="A22" s="824"/>
      <c r="B22" s="817" t="s">
        <v>283</v>
      </c>
      <c r="C22" s="80" t="s">
        <v>399</v>
      </c>
      <c r="D22" s="36" t="s">
        <v>20</v>
      </c>
      <c r="E22" s="37" t="s">
        <v>253</v>
      </c>
      <c r="F22" s="37" t="s">
        <v>253</v>
      </c>
      <c r="G22" s="260"/>
      <c r="H22" s="132" t="s">
        <v>702</v>
      </c>
      <c r="I22" s="132" t="s">
        <v>700</v>
      </c>
      <c r="J22" s="375" t="s">
        <v>700</v>
      </c>
      <c r="K22" s="347"/>
      <c r="L22" s="295"/>
      <c r="M22" s="295"/>
      <c r="N22" s="295"/>
      <c r="O22" s="289"/>
      <c r="P22" s="276" t="s">
        <v>702</v>
      </c>
      <c r="Q22" s="316" t="str">
        <f t="shared" si="0"/>
        <v>No Valorable</v>
      </c>
      <c r="R22" s="530" t="str">
        <f t="shared" si="1"/>
        <v>No Valorable</v>
      </c>
      <c r="S22" s="199" t="s">
        <v>790</v>
      </c>
      <c r="W22" s="780"/>
      <c r="X22" s="781" t="s">
        <v>1240</v>
      </c>
    </row>
    <row r="23" spans="1:24" ht="38.25" x14ac:dyDescent="0.2">
      <c r="A23" s="824"/>
      <c r="B23" s="826"/>
      <c r="C23" s="52" t="s">
        <v>432</v>
      </c>
      <c r="D23" s="350" t="s">
        <v>10</v>
      </c>
      <c r="E23" s="147" t="s">
        <v>253</v>
      </c>
      <c r="F23" s="141" t="s">
        <v>253</v>
      </c>
      <c r="G23" s="221"/>
      <c r="H23" s="29" t="s">
        <v>593</v>
      </c>
      <c r="I23" s="29"/>
      <c r="J23" s="284"/>
      <c r="K23" s="351"/>
      <c r="L23" s="296" t="s">
        <v>699</v>
      </c>
      <c r="M23" s="296"/>
      <c r="N23" s="296"/>
      <c r="O23" s="289"/>
      <c r="P23" s="209" t="s">
        <v>593</v>
      </c>
      <c r="Q23" s="126">
        <f t="shared" si="0"/>
        <v>1</v>
      </c>
      <c r="R23" s="531">
        <f t="shared" si="1"/>
        <v>0.25</v>
      </c>
      <c r="S23" s="6"/>
      <c r="W23" s="788"/>
      <c r="X23" s="789" t="s">
        <v>1251</v>
      </c>
    </row>
    <row r="24" spans="1:24" ht="41.25" customHeight="1" x14ac:dyDescent="0.2">
      <c r="A24" s="824"/>
      <c r="B24" s="826"/>
      <c r="C24" s="71" t="s">
        <v>433</v>
      </c>
      <c r="D24" s="34" t="s">
        <v>10</v>
      </c>
      <c r="E24" s="29" t="s">
        <v>277</v>
      </c>
      <c r="F24" s="29" t="s">
        <v>253</v>
      </c>
      <c r="G24" s="221" t="s">
        <v>593</v>
      </c>
      <c r="H24" s="29" t="s">
        <v>593</v>
      </c>
      <c r="I24" s="29"/>
      <c r="J24" s="284"/>
      <c r="K24" s="351"/>
      <c r="L24" s="296" t="s">
        <v>699</v>
      </c>
      <c r="M24" s="296"/>
      <c r="N24" s="296"/>
      <c r="O24" s="289"/>
      <c r="P24" s="209" t="s">
        <v>593</v>
      </c>
      <c r="Q24" s="126">
        <f t="shared" si="0"/>
        <v>1</v>
      </c>
      <c r="R24" s="531">
        <f t="shared" si="1"/>
        <v>0.25</v>
      </c>
      <c r="S24" s="6"/>
      <c r="W24" s="782" t="s">
        <v>1252</v>
      </c>
      <c r="X24" s="783" t="s">
        <v>1252</v>
      </c>
    </row>
    <row r="25" spans="1:24" ht="81" customHeight="1" x14ac:dyDescent="0.2">
      <c r="A25" s="824"/>
      <c r="B25" s="826"/>
      <c r="C25" s="43" t="s">
        <v>279</v>
      </c>
      <c r="D25" s="13" t="s">
        <v>11</v>
      </c>
      <c r="E25" s="12" t="s">
        <v>284</v>
      </c>
      <c r="F25" s="12" t="s">
        <v>88</v>
      </c>
      <c r="G25" s="221" t="s">
        <v>595</v>
      </c>
      <c r="H25" s="29" t="s">
        <v>595</v>
      </c>
      <c r="I25" s="29"/>
      <c r="J25" s="284"/>
      <c r="K25" s="351"/>
      <c r="L25" s="296"/>
      <c r="M25" s="296" t="s">
        <v>699</v>
      </c>
      <c r="N25" s="296"/>
      <c r="O25" s="289"/>
      <c r="P25" s="209" t="s">
        <v>594</v>
      </c>
      <c r="Q25" s="126">
        <f t="shared" si="0"/>
        <v>2</v>
      </c>
      <c r="R25" s="531">
        <f t="shared" si="1"/>
        <v>0.5</v>
      </c>
      <c r="S25" s="6" t="s">
        <v>792</v>
      </c>
      <c r="W25" s="770" t="s">
        <v>1253</v>
      </c>
      <c r="X25" s="771" t="s">
        <v>1254</v>
      </c>
    </row>
    <row r="26" spans="1:24" ht="86.25" customHeight="1" x14ac:dyDescent="0.2">
      <c r="A26" s="824"/>
      <c r="B26" s="826"/>
      <c r="C26" s="71" t="s">
        <v>280</v>
      </c>
      <c r="D26" s="34">
        <v>2018</v>
      </c>
      <c r="E26" s="29" t="s">
        <v>568</v>
      </c>
      <c r="F26" s="12" t="s">
        <v>568</v>
      </c>
      <c r="G26" s="221"/>
      <c r="H26" s="29" t="s">
        <v>702</v>
      </c>
      <c r="I26" s="29" t="s">
        <v>700</v>
      </c>
      <c r="J26" s="284" t="s">
        <v>700</v>
      </c>
      <c r="K26" s="351"/>
      <c r="L26" s="296"/>
      <c r="M26" s="296"/>
      <c r="N26" s="296"/>
      <c r="O26" s="289"/>
      <c r="P26" s="209" t="s">
        <v>702</v>
      </c>
      <c r="Q26" s="126" t="str">
        <f t="shared" si="0"/>
        <v>No Valorable</v>
      </c>
      <c r="R26" s="531" t="str">
        <f t="shared" si="1"/>
        <v>No Valorable</v>
      </c>
      <c r="S26" s="6" t="s">
        <v>853</v>
      </c>
      <c r="W26" s="782"/>
      <c r="X26" s="783" t="s">
        <v>1255</v>
      </c>
    </row>
    <row r="27" spans="1:24" ht="69.75" customHeight="1" x14ac:dyDescent="0.2">
      <c r="A27" s="824"/>
      <c r="B27" s="826"/>
      <c r="C27" s="71" t="s">
        <v>281</v>
      </c>
      <c r="D27" s="34" t="s">
        <v>10</v>
      </c>
      <c r="E27" s="29" t="s">
        <v>568</v>
      </c>
      <c r="F27" s="29" t="s">
        <v>568</v>
      </c>
      <c r="G27" s="221" t="s">
        <v>593</v>
      </c>
      <c r="H27" s="29" t="s">
        <v>593</v>
      </c>
      <c r="I27" s="29"/>
      <c r="J27" s="284"/>
      <c r="K27" s="351"/>
      <c r="L27" s="296" t="s">
        <v>699</v>
      </c>
      <c r="M27" s="296"/>
      <c r="N27" s="296"/>
      <c r="O27" s="289"/>
      <c r="P27" s="209" t="s">
        <v>593</v>
      </c>
      <c r="Q27" s="126">
        <f t="shared" si="0"/>
        <v>1</v>
      </c>
      <c r="R27" s="531">
        <f t="shared" si="1"/>
        <v>0.25</v>
      </c>
      <c r="S27" s="6" t="s">
        <v>854</v>
      </c>
      <c r="W27" s="782" t="s">
        <v>1256</v>
      </c>
      <c r="X27" s="783" t="s">
        <v>1257</v>
      </c>
    </row>
    <row r="28" spans="1:24" ht="39.75" customHeight="1" thickBot="1" x14ac:dyDescent="0.25">
      <c r="A28" s="824"/>
      <c r="B28" s="830"/>
      <c r="C28" s="78" t="s">
        <v>282</v>
      </c>
      <c r="D28" s="39" t="s">
        <v>10</v>
      </c>
      <c r="E28" s="40" t="s">
        <v>568</v>
      </c>
      <c r="F28" s="40" t="s">
        <v>568</v>
      </c>
      <c r="G28" s="222" t="s">
        <v>593</v>
      </c>
      <c r="H28" s="40" t="s">
        <v>595</v>
      </c>
      <c r="I28" s="40" t="s">
        <v>700</v>
      </c>
      <c r="J28" s="286" t="s">
        <v>700</v>
      </c>
      <c r="K28" s="348"/>
      <c r="L28" s="296"/>
      <c r="M28" s="297"/>
      <c r="N28" s="296"/>
      <c r="O28" s="298" t="s">
        <v>699</v>
      </c>
      <c r="P28" s="277" t="s">
        <v>595</v>
      </c>
      <c r="Q28" s="124">
        <f t="shared" si="0"/>
        <v>4</v>
      </c>
      <c r="R28" s="532">
        <f t="shared" si="1"/>
        <v>1</v>
      </c>
      <c r="S28" s="18" t="s">
        <v>726</v>
      </c>
      <c r="T28" s="306">
        <f>AVERAGE(Q22:Q28)</f>
        <v>1.8</v>
      </c>
      <c r="U28" s="331">
        <f>AVERAGE(R22:R28)</f>
        <v>0.45</v>
      </c>
      <c r="W28" s="776" t="s">
        <v>1258</v>
      </c>
      <c r="X28" s="777" t="s">
        <v>1259</v>
      </c>
    </row>
    <row r="29" spans="1:24" ht="30" customHeight="1" x14ac:dyDescent="0.2">
      <c r="A29" s="824"/>
      <c r="B29" s="905" t="s">
        <v>292</v>
      </c>
      <c r="C29" s="52" t="s">
        <v>359</v>
      </c>
      <c r="D29" s="146" t="s">
        <v>20</v>
      </c>
      <c r="E29" s="82" t="s">
        <v>434</v>
      </c>
      <c r="F29" s="184" t="s">
        <v>253</v>
      </c>
      <c r="G29" s="260"/>
      <c r="H29" s="132" t="s">
        <v>593</v>
      </c>
      <c r="I29" s="132"/>
      <c r="J29" s="375"/>
      <c r="K29" s="347"/>
      <c r="L29" s="295" t="s">
        <v>699</v>
      </c>
      <c r="M29" s="295"/>
      <c r="N29" s="295"/>
      <c r="O29" s="289"/>
      <c r="P29" s="276" t="s">
        <v>593</v>
      </c>
      <c r="Q29" s="316">
        <f t="shared" si="0"/>
        <v>1</v>
      </c>
      <c r="R29" s="530">
        <f t="shared" si="1"/>
        <v>0.25</v>
      </c>
      <c r="S29" s="199" t="s">
        <v>793</v>
      </c>
      <c r="W29" s="788"/>
      <c r="X29" s="789" t="s">
        <v>1260</v>
      </c>
    </row>
    <row r="30" spans="1:24" ht="35.25" customHeight="1" x14ac:dyDescent="0.2">
      <c r="A30" s="824"/>
      <c r="B30" s="880"/>
      <c r="C30" s="71" t="s">
        <v>285</v>
      </c>
      <c r="D30" s="34" t="s">
        <v>11</v>
      </c>
      <c r="E30" s="29" t="s">
        <v>14</v>
      </c>
      <c r="F30" s="29" t="s">
        <v>589</v>
      </c>
      <c r="G30" s="221" t="s">
        <v>595</v>
      </c>
      <c r="H30" s="29" t="s">
        <v>593</v>
      </c>
      <c r="I30" s="29"/>
      <c r="J30" s="284"/>
      <c r="K30" s="351"/>
      <c r="L30" s="296" t="s">
        <v>699</v>
      </c>
      <c r="M30" s="296"/>
      <c r="N30" s="296"/>
      <c r="O30" s="289"/>
      <c r="P30" s="209" t="s">
        <v>593</v>
      </c>
      <c r="Q30" s="126">
        <f t="shared" si="0"/>
        <v>1</v>
      </c>
      <c r="R30" s="531">
        <f t="shared" si="1"/>
        <v>0.25</v>
      </c>
      <c r="S30" s="6" t="s">
        <v>794</v>
      </c>
      <c r="W30" s="782" t="s">
        <v>1261</v>
      </c>
      <c r="X30" s="783" t="s">
        <v>1262</v>
      </c>
    </row>
    <row r="31" spans="1:24" ht="38.25" x14ac:dyDescent="0.2">
      <c r="A31" s="824"/>
      <c r="B31" s="880"/>
      <c r="C31" s="71" t="s">
        <v>286</v>
      </c>
      <c r="D31" s="34" t="s">
        <v>11</v>
      </c>
      <c r="E31" s="29" t="s">
        <v>436</v>
      </c>
      <c r="F31" s="29" t="s">
        <v>437</v>
      </c>
      <c r="G31" s="221" t="s">
        <v>592</v>
      </c>
      <c r="H31" s="29" t="s">
        <v>700</v>
      </c>
      <c r="I31" s="29" t="s">
        <v>700</v>
      </c>
      <c r="J31" s="284" t="s">
        <v>700</v>
      </c>
      <c r="K31" s="351"/>
      <c r="L31" s="296"/>
      <c r="M31" s="296"/>
      <c r="N31" s="296"/>
      <c r="O31" s="289"/>
      <c r="P31" s="209" t="s">
        <v>592</v>
      </c>
      <c r="Q31" s="126" t="str">
        <f t="shared" si="0"/>
        <v>No Valorable</v>
      </c>
      <c r="R31" s="531" t="str">
        <f t="shared" si="1"/>
        <v>No Valorable</v>
      </c>
      <c r="S31" s="6"/>
      <c r="W31" s="782" t="s">
        <v>1263</v>
      </c>
      <c r="X31" s="783"/>
    </row>
    <row r="32" spans="1:24" ht="38.25" x14ac:dyDescent="0.2">
      <c r="A32" s="824"/>
      <c r="B32" s="880"/>
      <c r="C32" s="43" t="s">
        <v>287</v>
      </c>
      <c r="D32" s="13" t="s">
        <v>11</v>
      </c>
      <c r="E32" s="12" t="s">
        <v>436</v>
      </c>
      <c r="F32" s="29" t="s">
        <v>435</v>
      </c>
      <c r="G32" s="221" t="s">
        <v>595</v>
      </c>
      <c r="H32" s="29" t="s">
        <v>592</v>
      </c>
      <c r="I32" s="29" t="s">
        <v>700</v>
      </c>
      <c r="J32" s="284" t="s">
        <v>700</v>
      </c>
      <c r="K32" s="351"/>
      <c r="L32" s="296"/>
      <c r="M32" s="296"/>
      <c r="N32" s="296"/>
      <c r="O32" s="289"/>
      <c r="P32" s="209" t="s">
        <v>592</v>
      </c>
      <c r="Q32" s="126" t="str">
        <f t="shared" si="0"/>
        <v>No Valorable</v>
      </c>
      <c r="R32" s="531" t="str">
        <f t="shared" si="1"/>
        <v>No Valorable</v>
      </c>
      <c r="S32" s="6"/>
      <c r="W32" s="770" t="s">
        <v>1264</v>
      </c>
      <c r="X32" s="771" t="s">
        <v>1265</v>
      </c>
    </row>
    <row r="33" spans="1:24" ht="28.5" customHeight="1" x14ac:dyDescent="0.2">
      <c r="A33" s="824"/>
      <c r="B33" s="880"/>
      <c r="C33" s="71" t="s">
        <v>288</v>
      </c>
      <c r="D33" s="34" t="s">
        <v>11</v>
      </c>
      <c r="E33" s="29" t="s">
        <v>13</v>
      </c>
      <c r="F33" s="29" t="s">
        <v>408</v>
      </c>
      <c r="G33" s="221" t="s">
        <v>595</v>
      </c>
      <c r="H33" s="29" t="s">
        <v>595</v>
      </c>
      <c r="I33" s="29"/>
      <c r="J33" s="284"/>
      <c r="K33" s="351"/>
      <c r="L33" s="296"/>
      <c r="M33" s="296" t="s">
        <v>699</v>
      </c>
      <c r="N33" s="296"/>
      <c r="O33" s="289"/>
      <c r="P33" s="209" t="s">
        <v>594</v>
      </c>
      <c r="Q33" s="126">
        <f t="shared" si="0"/>
        <v>2</v>
      </c>
      <c r="R33" s="531">
        <f t="shared" si="1"/>
        <v>0.5</v>
      </c>
      <c r="S33" s="6" t="s">
        <v>795</v>
      </c>
      <c r="W33" s="782" t="s">
        <v>1266</v>
      </c>
      <c r="X33" s="783" t="s">
        <v>1267</v>
      </c>
    </row>
    <row r="34" spans="1:24" ht="34.5" customHeight="1" x14ac:dyDescent="0.2">
      <c r="A34" s="824"/>
      <c r="B34" s="880"/>
      <c r="C34" s="448" t="s">
        <v>289</v>
      </c>
      <c r="D34" s="449" t="s">
        <v>11</v>
      </c>
      <c r="E34" s="419" t="s">
        <v>14</v>
      </c>
      <c r="F34" s="29" t="s">
        <v>664</v>
      </c>
      <c r="G34" s="221" t="s">
        <v>595</v>
      </c>
      <c r="H34" s="29" t="s">
        <v>593</v>
      </c>
      <c r="I34" s="29"/>
      <c r="J34" s="284"/>
      <c r="K34" s="351"/>
      <c r="L34" s="296"/>
      <c r="M34" s="296" t="s">
        <v>699</v>
      </c>
      <c r="N34" s="296"/>
      <c r="O34" s="289"/>
      <c r="P34" s="209" t="s">
        <v>593</v>
      </c>
      <c r="Q34" s="126">
        <f t="shared" si="0"/>
        <v>2</v>
      </c>
      <c r="R34" s="531">
        <f t="shared" si="1"/>
        <v>0.5</v>
      </c>
      <c r="S34" s="6" t="s">
        <v>795</v>
      </c>
      <c r="W34" s="907" t="s">
        <v>1268</v>
      </c>
      <c r="X34" s="773" t="s">
        <v>1269</v>
      </c>
    </row>
    <row r="35" spans="1:24" ht="42" customHeight="1" thickBot="1" x14ac:dyDescent="0.25">
      <c r="A35" s="824"/>
      <c r="B35" s="900"/>
      <c r="C35" s="69" t="s">
        <v>290</v>
      </c>
      <c r="D35" s="144" t="s">
        <v>20</v>
      </c>
      <c r="E35" s="138" t="s">
        <v>253</v>
      </c>
      <c r="F35" s="419" t="s">
        <v>253</v>
      </c>
      <c r="G35" s="222"/>
      <c r="H35" s="40" t="s">
        <v>593</v>
      </c>
      <c r="I35" s="40"/>
      <c r="J35" s="286"/>
      <c r="K35" s="348"/>
      <c r="L35" s="296" t="s">
        <v>699</v>
      </c>
      <c r="M35" s="297"/>
      <c r="N35" s="296"/>
      <c r="O35" s="298"/>
      <c r="P35" s="277" t="s">
        <v>593</v>
      </c>
      <c r="Q35" s="124">
        <f t="shared" si="0"/>
        <v>1</v>
      </c>
      <c r="R35" s="532">
        <f t="shared" si="1"/>
        <v>0.25</v>
      </c>
      <c r="S35" s="18" t="s">
        <v>796</v>
      </c>
      <c r="T35" s="306">
        <f>AVERAGE(Q29:Q35)</f>
        <v>1.4</v>
      </c>
      <c r="U35" s="331">
        <f>AVERAGE(R29:R35)</f>
        <v>0.35</v>
      </c>
      <c r="W35" s="908"/>
      <c r="X35" s="785" t="s">
        <v>1322</v>
      </c>
    </row>
    <row r="36" spans="1:24" ht="38.25" x14ac:dyDescent="0.2">
      <c r="A36" s="824"/>
      <c r="B36" s="853" t="s">
        <v>295</v>
      </c>
      <c r="C36" s="53" t="s">
        <v>291</v>
      </c>
      <c r="D36" s="36" t="s">
        <v>19</v>
      </c>
      <c r="E36" s="37" t="s">
        <v>177</v>
      </c>
      <c r="F36" s="37" t="s">
        <v>253</v>
      </c>
      <c r="G36" s="260"/>
      <c r="H36" s="132" t="s">
        <v>592</v>
      </c>
      <c r="I36" s="132" t="s">
        <v>700</v>
      </c>
      <c r="J36" s="375" t="s">
        <v>700</v>
      </c>
      <c r="K36" s="347"/>
      <c r="L36" s="295"/>
      <c r="M36" s="295"/>
      <c r="N36" s="295"/>
      <c r="O36" s="289"/>
      <c r="P36" s="276" t="s">
        <v>592</v>
      </c>
      <c r="Q36" s="316" t="str">
        <f t="shared" si="0"/>
        <v>No Valorable</v>
      </c>
      <c r="R36" s="530" t="str">
        <f t="shared" si="1"/>
        <v>No Valorable</v>
      </c>
      <c r="S36" s="199"/>
      <c r="W36" s="774"/>
      <c r="X36" s="775" t="s">
        <v>1270</v>
      </c>
    </row>
    <row r="37" spans="1:24" ht="60.75" customHeight="1" x14ac:dyDescent="0.2">
      <c r="A37" s="824"/>
      <c r="B37" s="904"/>
      <c r="C37" s="43" t="s">
        <v>293</v>
      </c>
      <c r="D37" s="34">
        <v>2018</v>
      </c>
      <c r="E37" s="12" t="s">
        <v>177</v>
      </c>
      <c r="F37" s="12" t="s">
        <v>253</v>
      </c>
      <c r="G37" s="221"/>
      <c r="H37" s="29" t="s">
        <v>593</v>
      </c>
      <c r="I37" s="29"/>
      <c r="J37" s="284"/>
      <c r="K37" s="351"/>
      <c r="L37" s="296" t="s">
        <v>699</v>
      </c>
      <c r="M37" s="296"/>
      <c r="N37" s="296"/>
      <c r="O37" s="289"/>
      <c r="P37" s="209" t="s">
        <v>593</v>
      </c>
      <c r="Q37" s="126">
        <f t="shared" si="0"/>
        <v>1</v>
      </c>
      <c r="R37" s="531">
        <f t="shared" si="1"/>
        <v>0.25</v>
      </c>
      <c r="S37" s="6" t="s">
        <v>797</v>
      </c>
      <c r="W37" s="770"/>
      <c r="X37" s="771" t="s">
        <v>1271</v>
      </c>
    </row>
    <row r="38" spans="1:24" ht="54.75" customHeight="1" thickBot="1" x14ac:dyDescent="0.25">
      <c r="A38" s="825"/>
      <c r="B38" s="854"/>
      <c r="C38" s="54" t="s">
        <v>294</v>
      </c>
      <c r="D38" s="21" t="s">
        <v>19</v>
      </c>
      <c r="E38" s="22" t="s">
        <v>177</v>
      </c>
      <c r="F38" s="22" t="s">
        <v>253</v>
      </c>
      <c r="G38" s="222"/>
      <c r="H38" s="40" t="s">
        <v>593</v>
      </c>
      <c r="I38" s="40"/>
      <c r="J38" s="286"/>
      <c r="K38" s="348"/>
      <c r="L38" s="296" t="s">
        <v>699</v>
      </c>
      <c r="M38" s="297"/>
      <c r="N38" s="296"/>
      <c r="O38" s="298"/>
      <c r="P38" s="277" t="s">
        <v>593</v>
      </c>
      <c r="Q38" s="124">
        <f t="shared" si="0"/>
        <v>1</v>
      </c>
      <c r="R38" s="532">
        <f t="shared" si="1"/>
        <v>0.25</v>
      </c>
      <c r="S38" s="18" t="s">
        <v>797</v>
      </c>
      <c r="T38" s="306">
        <f>AVERAGE(Q36:Q38)</f>
        <v>1</v>
      </c>
      <c r="U38" s="331">
        <f>AVERAGE(R36:R38)</f>
        <v>0.25</v>
      </c>
      <c r="V38" s="525">
        <f>AVERAGE(U21:U38)</f>
        <v>0.51249999999999996</v>
      </c>
      <c r="W38" s="790"/>
      <c r="X38" s="791" t="s">
        <v>1240</v>
      </c>
    </row>
    <row r="39" spans="1:24" ht="51.75" customHeight="1" x14ac:dyDescent="0.2">
      <c r="A39" s="848" t="s">
        <v>297</v>
      </c>
      <c r="B39" s="871" t="s">
        <v>298</v>
      </c>
      <c r="C39" s="53" t="s">
        <v>542</v>
      </c>
      <c r="D39" s="36" t="s">
        <v>11</v>
      </c>
      <c r="E39" s="37" t="s">
        <v>543</v>
      </c>
      <c r="F39" s="27" t="s">
        <v>253</v>
      </c>
      <c r="G39" s="260" t="s">
        <v>595</v>
      </c>
      <c r="H39" s="132" t="s">
        <v>595</v>
      </c>
      <c r="I39" s="132" t="s">
        <v>700</v>
      </c>
      <c r="J39" s="375" t="s">
        <v>700</v>
      </c>
      <c r="K39" s="347"/>
      <c r="L39" s="295"/>
      <c r="M39" s="295"/>
      <c r="N39" s="295"/>
      <c r="O39" s="289" t="s">
        <v>699</v>
      </c>
      <c r="P39" s="276" t="s">
        <v>595</v>
      </c>
      <c r="Q39" s="316">
        <f t="shared" si="0"/>
        <v>4</v>
      </c>
      <c r="R39" s="530">
        <f t="shared" si="1"/>
        <v>1</v>
      </c>
      <c r="S39" s="199"/>
      <c r="W39" s="774" t="s">
        <v>1272</v>
      </c>
      <c r="X39" s="775" t="s">
        <v>1272</v>
      </c>
    </row>
    <row r="40" spans="1:24" ht="55.5" customHeight="1" x14ac:dyDescent="0.2">
      <c r="A40" s="824"/>
      <c r="B40" s="880"/>
      <c r="C40" s="43" t="s">
        <v>544</v>
      </c>
      <c r="D40" s="34" t="s">
        <v>198</v>
      </c>
      <c r="E40" s="29" t="s">
        <v>299</v>
      </c>
      <c r="F40" s="12" t="s">
        <v>253</v>
      </c>
      <c r="G40" s="221"/>
      <c r="H40" s="29"/>
      <c r="I40" s="29"/>
      <c r="J40" s="284"/>
      <c r="K40" s="351"/>
      <c r="L40" s="296"/>
      <c r="M40" s="296"/>
      <c r="N40" s="296"/>
      <c r="O40" s="289"/>
      <c r="P40" s="209"/>
      <c r="Q40" s="126" t="str">
        <f t="shared" si="0"/>
        <v>No Valorable</v>
      </c>
      <c r="R40" s="531" t="str">
        <f t="shared" si="1"/>
        <v>No Valorable</v>
      </c>
      <c r="S40" s="6" t="s">
        <v>798</v>
      </c>
      <c r="W40" s="770"/>
      <c r="X40" s="771"/>
    </row>
    <row r="41" spans="1:24" ht="43.5" customHeight="1" thickBot="1" x14ac:dyDescent="0.25">
      <c r="A41" s="825"/>
      <c r="B41" s="873"/>
      <c r="C41" s="78" t="s">
        <v>379</v>
      </c>
      <c r="D41" s="39">
        <v>2017</v>
      </c>
      <c r="E41" s="40" t="s">
        <v>158</v>
      </c>
      <c r="F41" s="40" t="s">
        <v>157</v>
      </c>
      <c r="G41" s="222" t="s">
        <v>595</v>
      </c>
      <c r="H41" s="40" t="s">
        <v>700</v>
      </c>
      <c r="I41" s="40" t="s">
        <v>700</v>
      </c>
      <c r="J41" s="286" t="s">
        <v>700</v>
      </c>
      <c r="K41" s="303"/>
      <c r="L41" s="304"/>
      <c r="M41" s="304"/>
      <c r="N41" s="304"/>
      <c r="O41" s="305" t="s">
        <v>699</v>
      </c>
      <c r="P41" s="277" t="s">
        <v>595</v>
      </c>
      <c r="Q41" s="124">
        <f t="shared" si="0"/>
        <v>4</v>
      </c>
      <c r="R41" s="532">
        <f t="shared" si="1"/>
        <v>1</v>
      </c>
      <c r="S41" s="31"/>
      <c r="T41" s="306">
        <f>AVERAGE(Q39:Q41)</f>
        <v>4</v>
      </c>
      <c r="U41" s="331">
        <f>AVERAGE(R39:R41)</f>
        <v>1</v>
      </c>
      <c r="V41" s="525">
        <f>U41</f>
        <v>1</v>
      </c>
      <c r="W41" s="776" t="s">
        <v>1273</v>
      </c>
      <c r="X41" s="777"/>
    </row>
    <row r="42" spans="1:24" ht="19.5" thickBot="1" x14ac:dyDescent="0.25">
      <c r="J42" s="387">
        <f>SUM(K42:O42)</f>
        <v>22</v>
      </c>
      <c r="K42" s="11">
        <f>COUNTIF(K4:K41,"X")</f>
        <v>1</v>
      </c>
      <c r="L42" s="11">
        <f>COUNTIF(L4:L41,"X")</f>
        <v>11</v>
      </c>
      <c r="M42" s="11">
        <f>COUNTIF(M4:M41,"X")</f>
        <v>6</v>
      </c>
      <c r="N42" s="11">
        <f>COUNTIF(N4:N41,"X")</f>
        <v>0</v>
      </c>
      <c r="O42" s="11">
        <f>COUNTIF(O4:O41,"X")</f>
        <v>4</v>
      </c>
      <c r="Q42" s="386">
        <f>COUNTIF(Q4:Q41,"&gt;=0")</f>
        <v>22</v>
      </c>
      <c r="R42" s="386">
        <f>COUNTIF(R4:R41,"&gt;=0")</f>
        <v>22</v>
      </c>
      <c r="T42" s="476">
        <f>AVERAGE(T7:T41)</f>
        <v>1.9388888888888891</v>
      </c>
      <c r="V42" s="504">
        <f>AVERAGE(V7:V41)</f>
        <v>0.48749999999999999</v>
      </c>
    </row>
    <row r="44" spans="1:24" x14ac:dyDescent="0.2">
      <c r="K44" s="374">
        <f>K42/$J$42</f>
        <v>4.5454545454545456E-2</v>
      </c>
      <c r="L44" s="374">
        <f t="shared" ref="L44:O44" si="2">L42/$J$42</f>
        <v>0.5</v>
      </c>
      <c r="M44" s="374">
        <f t="shared" si="2"/>
        <v>0.27272727272727271</v>
      </c>
      <c r="N44" s="374">
        <f t="shared" si="2"/>
        <v>0</v>
      </c>
      <c r="O44" s="374">
        <f t="shared" si="2"/>
        <v>0.18181818181818182</v>
      </c>
    </row>
    <row r="45" spans="1:24" ht="13.5" thickBot="1" x14ac:dyDescent="0.25">
      <c r="K45" s="157" t="s">
        <v>727</v>
      </c>
      <c r="L45" s="157" t="s">
        <v>728</v>
      </c>
      <c r="M45" s="157" t="s">
        <v>729</v>
      </c>
      <c r="N45" s="157" t="s">
        <v>730</v>
      </c>
      <c r="O45" s="157" t="s">
        <v>731</v>
      </c>
    </row>
    <row r="48" spans="1:24" x14ac:dyDescent="0.2">
      <c r="K48" s="287"/>
    </row>
    <row r="49" spans="11:19" ht="13.5" thickBot="1" x14ac:dyDescent="0.25"/>
    <row r="50" spans="11:19" x14ac:dyDescent="0.2">
      <c r="K50" s="318" t="s">
        <v>703</v>
      </c>
      <c r="L50" s="319"/>
      <c r="M50" s="319"/>
      <c r="N50" s="319"/>
      <c r="O50" s="320"/>
    </row>
    <row r="51" spans="11:19" ht="13.5" thickBot="1" x14ac:dyDescent="0.25">
      <c r="K51" s="321">
        <v>0</v>
      </c>
      <c r="L51" s="322">
        <v>1</v>
      </c>
      <c r="M51" s="322">
        <v>2</v>
      </c>
      <c r="N51" s="322">
        <v>3</v>
      </c>
      <c r="O51" s="323">
        <v>4</v>
      </c>
    </row>
    <row r="56" spans="11:19" x14ac:dyDescent="0.2">
      <c r="P56" s="477" t="s">
        <v>702</v>
      </c>
      <c r="R56" s="2">
        <f>COUNTIF($P$4:$P$41,"Se unifica en otra actuación")</f>
        <v>4</v>
      </c>
      <c r="S56" s="629">
        <f>R56/$R$61</f>
        <v>0.10810810810810811</v>
      </c>
    </row>
    <row r="57" spans="11:19" x14ac:dyDescent="0.2">
      <c r="P57" s="477" t="s">
        <v>592</v>
      </c>
      <c r="R57" s="2">
        <f>COUNTIF($P$4:$P$41,"Desestimada")</f>
        <v>11</v>
      </c>
      <c r="S57" s="629">
        <f t="shared" ref="S57:S60" si="3">R57/$R$61</f>
        <v>0.29729729729729731</v>
      </c>
    </row>
    <row r="58" spans="11:19" x14ac:dyDescent="0.2">
      <c r="P58" s="477" t="s">
        <v>593</v>
      </c>
      <c r="R58" s="2">
        <f>COUNTIF($P$4:$P$41,"Retrasada")</f>
        <v>13</v>
      </c>
      <c r="S58" s="629">
        <f t="shared" si="3"/>
        <v>0.35135135135135137</v>
      </c>
    </row>
    <row r="59" spans="11:19" x14ac:dyDescent="0.2">
      <c r="P59" s="477" t="s">
        <v>594</v>
      </c>
      <c r="R59" s="2">
        <f>COUNTIF($P$4:$P$41,"Avanza según planificación")</f>
        <v>5</v>
      </c>
      <c r="S59" s="629">
        <f t="shared" si="3"/>
        <v>0.13513513513513514</v>
      </c>
    </row>
    <row r="60" spans="11:19" x14ac:dyDescent="0.2">
      <c r="P60" s="477" t="s">
        <v>595</v>
      </c>
      <c r="R60" s="2">
        <f>COUNTIF($P$4:$P$41,"Finalizada")</f>
        <v>4</v>
      </c>
      <c r="S60" s="629">
        <f t="shared" si="3"/>
        <v>0.10810810810810811</v>
      </c>
    </row>
    <row r="61" spans="11:19" x14ac:dyDescent="0.2">
      <c r="P61" s="384" t="s">
        <v>737</v>
      </c>
      <c r="R61" s="385">
        <f>SUM(R56:R60)</f>
        <v>37</v>
      </c>
      <c r="S61" s="386">
        <f>R61-R57-R56</f>
        <v>22</v>
      </c>
    </row>
    <row r="62" spans="11:19" x14ac:dyDescent="0.2">
      <c r="S62" s="386" t="s">
        <v>739</v>
      </c>
    </row>
  </sheetData>
  <mergeCells count="14">
    <mergeCell ref="W34:W35"/>
    <mergeCell ref="G1:J2"/>
    <mergeCell ref="B39:B41"/>
    <mergeCell ref="A39:A41"/>
    <mergeCell ref="A4:A12"/>
    <mergeCell ref="B13:B16"/>
    <mergeCell ref="A13:A16"/>
    <mergeCell ref="A17:A38"/>
    <mergeCell ref="B36:B38"/>
    <mergeCell ref="B17:B21"/>
    <mergeCell ref="B29:B35"/>
    <mergeCell ref="B4:B7"/>
    <mergeCell ref="B8:B11"/>
    <mergeCell ref="B22:B28"/>
  </mergeCells>
  <conditionalFormatting sqref="G12:I12 Q12">
    <cfRule type="containsText" dxfId="968" priority="531" operator="containsText" text="Desestimada">
      <formula>NOT(ISERROR(SEARCH("Desestimada",G12)))</formula>
    </cfRule>
    <cfRule type="containsText" dxfId="967" priority="532" operator="containsText" text="Avanza según planificación">
      <formula>NOT(ISERROR(SEARCH("Avanza según planificación",G12)))</formula>
    </cfRule>
    <cfRule type="containsText" dxfId="966" priority="533" operator="containsText" text="Retrasada">
      <formula>NOT(ISERROR(SEARCH("Retrasada",G12)))</formula>
    </cfRule>
    <cfRule type="containsText" dxfId="965" priority="534" operator="containsText" text="Finalizada">
      <formula>NOT(ISERROR(SEARCH("Finalizada",G12)))</formula>
    </cfRule>
  </conditionalFormatting>
  <conditionalFormatting sqref="Q12">
    <cfRule type="cellIs" dxfId="964" priority="526" operator="equal">
      <formula>"No Valorable"</formula>
    </cfRule>
  </conditionalFormatting>
  <conditionalFormatting sqref="G4:J4">
    <cfRule type="containsText" dxfId="963" priority="522" operator="containsText" text="Avanza según planificación">
      <formula>NOT(ISERROR(SEARCH("Avanza según planificación",G4)))</formula>
    </cfRule>
    <cfRule type="containsText" dxfId="962" priority="523" operator="containsText" text="Retrasada">
      <formula>NOT(ISERROR(SEARCH("Retrasada",G4)))</formula>
    </cfRule>
    <cfRule type="containsText" dxfId="961" priority="524" operator="containsText" text="Finalizada">
      <formula>NOT(ISERROR(SEARCH("Finalizada",G4)))</formula>
    </cfRule>
  </conditionalFormatting>
  <conditionalFormatting sqref="G4:J4">
    <cfRule type="containsText" dxfId="960" priority="525" operator="containsText" text="Desestimada">
      <formula>NOT(ISERROR(SEARCH("Desestimada",G4)))</formula>
    </cfRule>
  </conditionalFormatting>
  <conditionalFormatting sqref="P4">
    <cfRule type="containsText" dxfId="959" priority="518" operator="containsText" text="Finalizada">
      <formula>NOT(ISERROR(SEARCH("Finalizada",P4)))</formula>
    </cfRule>
    <cfRule type="containsText" dxfId="958" priority="519" operator="containsText" text="Avanza según planificación">
      <formula>NOT(ISERROR(SEARCH("Avanza según planificación",P4)))</formula>
    </cfRule>
    <cfRule type="containsText" dxfId="957" priority="520" operator="containsText" text="Retrasada">
      <formula>NOT(ISERROR(SEARCH("Retrasada",P4)))</formula>
    </cfRule>
    <cfRule type="containsText" dxfId="956" priority="521" operator="containsText" text="Desestimada">
      <formula>NOT(ISERROR(SEARCH("Desestimada",P4)))</formula>
    </cfRule>
  </conditionalFormatting>
  <conditionalFormatting sqref="K4:O4">
    <cfRule type="cellIs" dxfId="955" priority="516" operator="equal">
      <formula>0</formula>
    </cfRule>
    <cfRule type="cellIs" dxfId="954" priority="517" operator="equal">
      <formula>"X"</formula>
    </cfRule>
  </conditionalFormatting>
  <conditionalFormatting sqref="Q4">
    <cfRule type="containsText" dxfId="953" priority="512" operator="containsText" text="Finalizada">
      <formula>NOT(ISERROR(SEARCH("Finalizada",Q4)))</formula>
    </cfRule>
    <cfRule type="containsText" dxfId="952" priority="513" operator="containsText" text="Avanza según planificación">
      <formula>NOT(ISERROR(SEARCH("Avanza según planificación",Q4)))</formula>
    </cfRule>
    <cfRule type="containsText" dxfId="951" priority="514" operator="containsText" text="Retrasada">
      <formula>NOT(ISERROR(SEARCH("Retrasada",Q4)))</formula>
    </cfRule>
    <cfRule type="containsText" dxfId="950" priority="515" operator="containsText" text="Desestimada">
      <formula>NOT(ISERROR(SEARCH("Desestimada",Q4)))</formula>
    </cfRule>
  </conditionalFormatting>
  <conditionalFormatting sqref="Q4">
    <cfRule type="cellIs" dxfId="949" priority="511" operator="equal">
      <formula>"No valorable"</formula>
    </cfRule>
  </conditionalFormatting>
  <conditionalFormatting sqref="Q22">
    <cfRule type="containsText" dxfId="948" priority="408" operator="containsText" text="Finalizada">
      <formula>NOT(ISERROR(SEARCH("Finalizada",Q22)))</formula>
    </cfRule>
    <cfRule type="containsText" dxfId="947" priority="409" operator="containsText" text="Avanza según planificación">
      <formula>NOT(ISERROR(SEARCH("Avanza según planificación",Q22)))</formula>
    </cfRule>
    <cfRule type="containsText" dxfId="946" priority="410" operator="containsText" text="Retrasada">
      <formula>NOT(ISERROR(SEARCH("Retrasada",Q22)))</formula>
    </cfRule>
    <cfRule type="containsText" dxfId="945" priority="411" operator="containsText" text="Desestimada">
      <formula>NOT(ISERROR(SEARCH("Desestimada",Q22)))</formula>
    </cfRule>
  </conditionalFormatting>
  <conditionalFormatting sqref="Q22">
    <cfRule type="cellIs" dxfId="944" priority="407" operator="equal">
      <formula>"No valorable"</formula>
    </cfRule>
  </conditionalFormatting>
  <conditionalFormatting sqref="G8:J8">
    <cfRule type="containsText" dxfId="943" priority="496" operator="containsText" text="Avanza según planificación">
      <formula>NOT(ISERROR(SEARCH("Avanza según planificación",G8)))</formula>
    </cfRule>
    <cfRule type="containsText" dxfId="942" priority="497" operator="containsText" text="Retrasada">
      <formula>NOT(ISERROR(SEARCH("Retrasada",G8)))</formula>
    </cfRule>
    <cfRule type="containsText" dxfId="941" priority="498" operator="containsText" text="Finalizada">
      <formula>NOT(ISERROR(SEARCH("Finalizada",G8)))</formula>
    </cfRule>
  </conditionalFormatting>
  <conditionalFormatting sqref="G8:J8">
    <cfRule type="containsText" dxfId="940" priority="499" operator="containsText" text="Desestimada">
      <formula>NOT(ISERROR(SEARCH("Desestimada",G8)))</formula>
    </cfRule>
  </conditionalFormatting>
  <conditionalFormatting sqref="P8">
    <cfRule type="containsText" dxfId="939" priority="492" operator="containsText" text="Finalizada">
      <formula>NOT(ISERROR(SEARCH("Finalizada",P8)))</formula>
    </cfRule>
    <cfRule type="containsText" dxfId="938" priority="493" operator="containsText" text="Avanza según planificación">
      <formula>NOT(ISERROR(SEARCH("Avanza según planificación",P8)))</formula>
    </cfRule>
    <cfRule type="containsText" dxfId="937" priority="494" operator="containsText" text="Retrasada">
      <formula>NOT(ISERROR(SEARCH("Retrasada",P8)))</formula>
    </cfRule>
    <cfRule type="containsText" dxfId="936" priority="495" operator="containsText" text="Desestimada">
      <formula>NOT(ISERROR(SEARCH("Desestimada",P8)))</formula>
    </cfRule>
  </conditionalFormatting>
  <conditionalFormatting sqref="K8:O8">
    <cfRule type="cellIs" dxfId="935" priority="490" operator="equal">
      <formula>0</formula>
    </cfRule>
    <cfRule type="cellIs" dxfId="934" priority="491" operator="equal">
      <formula>"X"</formula>
    </cfRule>
  </conditionalFormatting>
  <conditionalFormatting sqref="Q8">
    <cfRule type="containsText" dxfId="933" priority="486" operator="containsText" text="Finalizada">
      <formula>NOT(ISERROR(SEARCH("Finalizada",Q8)))</formula>
    </cfRule>
    <cfRule type="containsText" dxfId="932" priority="487" operator="containsText" text="Avanza según planificación">
      <formula>NOT(ISERROR(SEARCH("Avanza según planificación",Q8)))</formula>
    </cfRule>
    <cfRule type="containsText" dxfId="931" priority="488" operator="containsText" text="Retrasada">
      <formula>NOT(ISERROR(SEARCH("Retrasada",Q8)))</formula>
    </cfRule>
    <cfRule type="containsText" dxfId="930" priority="489" operator="containsText" text="Desestimada">
      <formula>NOT(ISERROR(SEARCH("Desestimada",Q8)))</formula>
    </cfRule>
  </conditionalFormatting>
  <conditionalFormatting sqref="Q8">
    <cfRule type="cellIs" dxfId="929" priority="485" operator="equal">
      <formula>"No valorable"</formula>
    </cfRule>
  </conditionalFormatting>
  <conditionalFormatting sqref="G13:J13">
    <cfRule type="containsText" dxfId="928" priority="470" operator="containsText" text="Avanza según planificación">
      <formula>NOT(ISERROR(SEARCH("Avanza según planificación",G13)))</formula>
    </cfRule>
    <cfRule type="containsText" dxfId="927" priority="471" operator="containsText" text="Retrasada">
      <formula>NOT(ISERROR(SEARCH("Retrasada",G13)))</formula>
    </cfRule>
    <cfRule type="containsText" dxfId="926" priority="472" operator="containsText" text="Finalizada">
      <formula>NOT(ISERROR(SEARCH("Finalizada",G13)))</formula>
    </cfRule>
  </conditionalFormatting>
  <conditionalFormatting sqref="G13:J13">
    <cfRule type="containsText" dxfId="925" priority="473" operator="containsText" text="Desestimada">
      <formula>NOT(ISERROR(SEARCH("Desestimada",G13)))</formula>
    </cfRule>
  </conditionalFormatting>
  <conditionalFormatting sqref="P13">
    <cfRule type="containsText" dxfId="924" priority="466" operator="containsText" text="Finalizada">
      <formula>NOT(ISERROR(SEARCH("Finalizada",P13)))</formula>
    </cfRule>
    <cfRule type="containsText" dxfId="923" priority="467" operator="containsText" text="Avanza según planificación">
      <formula>NOT(ISERROR(SEARCH("Avanza según planificación",P13)))</formula>
    </cfRule>
    <cfRule type="containsText" dxfId="922" priority="468" operator="containsText" text="Retrasada">
      <formula>NOT(ISERROR(SEARCH("Retrasada",P13)))</formula>
    </cfRule>
    <cfRule type="containsText" dxfId="921" priority="469" operator="containsText" text="Desestimada">
      <formula>NOT(ISERROR(SEARCH("Desestimada",P13)))</formula>
    </cfRule>
  </conditionalFormatting>
  <conditionalFormatting sqref="K13:O13">
    <cfRule type="cellIs" dxfId="920" priority="464" operator="equal">
      <formula>0</formula>
    </cfRule>
    <cfRule type="cellIs" dxfId="919" priority="465" operator="equal">
      <formula>"X"</formula>
    </cfRule>
  </conditionalFormatting>
  <conditionalFormatting sqref="Q13">
    <cfRule type="containsText" dxfId="918" priority="460" operator="containsText" text="Finalizada">
      <formula>NOT(ISERROR(SEARCH("Finalizada",Q13)))</formula>
    </cfRule>
    <cfRule type="containsText" dxfId="917" priority="461" operator="containsText" text="Avanza según planificación">
      <formula>NOT(ISERROR(SEARCH("Avanza según planificación",Q13)))</formula>
    </cfRule>
    <cfRule type="containsText" dxfId="916" priority="462" operator="containsText" text="Retrasada">
      <formula>NOT(ISERROR(SEARCH("Retrasada",Q13)))</formula>
    </cfRule>
    <cfRule type="containsText" dxfId="915" priority="463" operator="containsText" text="Desestimada">
      <formula>NOT(ISERROR(SEARCH("Desestimada",Q13)))</formula>
    </cfRule>
  </conditionalFormatting>
  <conditionalFormatting sqref="Q13">
    <cfRule type="cellIs" dxfId="914" priority="459" operator="equal">
      <formula>"No valorable"</formula>
    </cfRule>
  </conditionalFormatting>
  <conditionalFormatting sqref="G17:J17">
    <cfRule type="containsText" dxfId="913" priority="444" operator="containsText" text="Avanza según planificación">
      <formula>NOT(ISERROR(SEARCH("Avanza según planificación",G17)))</formula>
    </cfRule>
    <cfRule type="containsText" dxfId="912" priority="445" operator="containsText" text="Retrasada">
      <formula>NOT(ISERROR(SEARCH("Retrasada",G17)))</formula>
    </cfRule>
    <cfRule type="containsText" dxfId="911" priority="446" operator="containsText" text="Finalizada">
      <formula>NOT(ISERROR(SEARCH("Finalizada",G17)))</formula>
    </cfRule>
  </conditionalFormatting>
  <conditionalFormatting sqref="G17:J17">
    <cfRule type="containsText" dxfId="910" priority="447" operator="containsText" text="Desestimada">
      <formula>NOT(ISERROR(SEARCH("Desestimada",G17)))</formula>
    </cfRule>
  </conditionalFormatting>
  <conditionalFormatting sqref="P17">
    <cfRule type="containsText" dxfId="909" priority="440" operator="containsText" text="Finalizada">
      <formula>NOT(ISERROR(SEARCH("Finalizada",P17)))</formula>
    </cfRule>
    <cfRule type="containsText" dxfId="908" priority="441" operator="containsText" text="Avanza según planificación">
      <formula>NOT(ISERROR(SEARCH("Avanza según planificación",P17)))</formula>
    </cfRule>
    <cfRule type="containsText" dxfId="907" priority="442" operator="containsText" text="Retrasada">
      <formula>NOT(ISERROR(SEARCH("Retrasada",P17)))</formula>
    </cfRule>
    <cfRule type="containsText" dxfId="906" priority="443" operator="containsText" text="Desestimada">
      <formula>NOT(ISERROR(SEARCH("Desestimada",P17)))</formula>
    </cfRule>
  </conditionalFormatting>
  <conditionalFormatting sqref="K17:O17">
    <cfRule type="cellIs" dxfId="905" priority="438" operator="equal">
      <formula>0</formula>
    </cfRule>
    <cfRule type="cellIs" dxfId="904" priority="439" operator="equal">
      <formula>"X"</formula>
    </cfRule>
  </conditionalFormatting>
  <conditionalFormatting sqref="Q17">
    <cfRule type="containsText" dxfId="903" priority="434" operator="containsText" text="Finalizada">
      <formula>NOT(ISERROR(SEARCH("Finalizada",Q17)))</formula>
    </cfRule>
    <cfRule type="containsText" dxfId="902" priority="435" operator="containsText" text="Avanza según planificación">
      <formula>NOT(ISERROR(SEARCH("Avanza según planificación",Q17)))</formula>
    </cfRule>
    <cfRule type="containsText" dxfId="901" priority="436" operator="containsText" text="Retrasada">
      <formula>NOT(ISERROR(SEARCH("Retrasada",Q17)))</formula>
    </cfRule>
    <cfRule type="containsText" dxfId="900" priority="437" operator="containsText" text="Desestimada">
      <formula>NOT(ISERROR(SEARCH("Desestimada",Q17)))</formula>
    </cfRule>
  </conditionalFormatting>
  <conditionalFormatting sqref="Q17">
    <cfRule type="cellIs" dxfId="899" priority="433" operator="equal">
      <formula>"No valorable"</formula>
    </cfRule>
  </conditionalFormatting>
  <conditionalFormatting sqref="K36:O36">
    <cfRule type="cellIs" dxfId="898" priority="360" operator="equal">
      <formula>0</formula>
    </cfRule>
    <cfRule type="cellIs" dxfId="897" priority="361" operator="equal">
      <formula>"X"</formula>
    </cfRule>
  </conditionalFormatting>
  <conditionalFormatting sqref="G22:J22">
    <cfRule type="containsText" dxfId="896" priority="418" operator="containsText" text="Avanza según planificación">
      <formula>NOT(ISERROR(SEARCH("Avanza según planificación",G22)))</formula>
    </cfRule>
    <cfRule type="containsText" dxfId="895" priority="419" operator="containsText" text="Retrasada">
      <formula>NOT(ISERROR(SEARCH("Retrasada",G22)))</formula>
    </cfRule>
    <cfRule type="containsText" dxfId="894" priority="420" operator="containsText" text="Finalizada">
      <formula>NOT(ISERROR(SEARCH("Finalizada",G22)))</formula>
    </cfRule>
  </conditionalFormatting>
  <conditionalFormatting sqref="G22:J22">
    <cfRule type="containsText" dxfId="893" priority="421" operator="containsText" text="Desestimada">
      <formula>NOT(ISERROR(SEARCH("Desestimada",G22)))</formula>
    </cfRule>
  </conditionalFormatting>
  <conditionalFormatting sqref="P22">
    <cfRule type="containsText" dxfId="892" priority="414" operator="containsText" text="Finalizada">
      <formula>NOT(ISERROR(SEARCH("Finalizada",P22)))</formula>
    </cfRule>
    <cfRule type="containsText" dxfId="891" priority="415" operator="containsText" text="Avanza según planificación">
      <formula>NOT(ISERROR(SEARCH("Avanza según planificación",P22)))</formula>
    </cfRule>
    <cfRule type="containsText" dxfId="890" priority="416" operator="containsText" text="Retrasada">
      <formula>NOT(ISERROR(SEARCH("Retrasada",P22)))</formula>
    </cfRule>
    <cfRule type="containsText" dxfId="889" priority="417" operator="containsText" text="Desestimada">
      <formula>NOT(ISERROR(SEARCH("Desestimada",P22)))</formula>
    </cfRule>
  </conditionalFormatting>
  <conditionalFormatting sqref="K22:O22">
    <cfRule type="cellIs" dxfId="888" priority="412" operator="equal">
      <formula>0</formula>
    </cfRule>
    <cfRule type="cellIs" dxfId="887" priority="413" operator="equal">
      <formula>"X"</formula>
    </cfRule>
  </conditionalFormatting>
  <conditionalFormatting sqref="G29:J29">
    <cfRule type="containsText" dxfId="886" priority="392" operator="containsText" text="Avanza según planificación">
      <formula>NOT(ISERROR(SEARCH("Avanza según planificación",G29)))</formula>
    </cfRule>
    <cfRule type="containsText" dxfId="885" priority="393" operator="containsText" text="Retrasada">
      <formula>NOT(ISERROR(SEARCH("Retrasada",G29)))</formula>
    </cfRule>
    <cfRule type="containsText" dxfId="884" priority="394" operator="containsText" text="Finalizada">
      <formula>NOT(ISERROR(SEARCH("Finalizada",G29)))</formula>
    </cfRule>
  </conditionalFormatting>
  <conditionalFormatting sqref="G29:J29">
    <cfRule type="containsText" dxfId="883" priority="395" operator="containsText" text="Desestimada">
      <formula>NOT(ISERROR(SEARCH("Desestimada",G29)))</formula>
    </cfRule>
  </conditionalFormatting>
  <conditionalFormatting sqref="P29">
    <cfRule type="containsText" dxfId="882" priority="388" operator="containsText" text="Finalizada">
      <formula>NOT(ISERROR(SEARCH("Finalizada",P29)))</formula>
    </cfRule>
    <cfRule type="containsText" dxfId="881" priority="389" operator="containsText" text="Avanza según planificación">
      <formula>NOT(ISERROR(SEARCH("Avanza según planificación",P29)))</formula>
    </cfRule>
    <cfRule type="containsText" dxfId="880" priority="390" operator="containsText" text="Retrasada">
      <formula>NOT(ISERROR(SEARCH("Retrasada",P29)))</formula>
    </cfRule>
    <cfRule type="containsText" dxfId="879" priority="391" operator="containsText" text="Desestimada">
      <formula>NOT(ISERROR(SEARCH("Desestimada",P29)))</formula>
    </cfRule>
  </conditionalFormatting>
  <conditionalFormatting sqref="K29:O29">
    <cfRule type="cellIs" dxfId="878" priority="386" operator="equal">
      <formula>0</formula>
    </cfRule>
    <cfRule type="cellIs" dxfId="877" priority="387" operator="equal">
      <formula>"X"</formula>
    </cfRule>
  </conditionalFormatting>
  <conditionalFormatting sqref="Q29">
    <cfRule type="containsText" dxfId="876" priority="382" operator="containsText" text="Finalizada">
      <formula>NOT(ISERROR(SEARCH("Finalizada",Q29)))</formula>
    </cfRule>
    <cfRule type="containsText" dxfId="875" priority="383" operator="containsText" text="Avanza según planificación">
      <formula>NOT(ISERROR(SEARCH("Avanza según planificación",Q29)))</formula>
    </cfRule>
    <cfRule type="containsText" dxfId="874" priority="384" operator="containsText" text="Retrasada">
      <formula>NOT(ISERROR(SEARCH("Retrasada",Q29)))</formula>
    </cfRule>
    <cfRule type="containsText" dxfId="873" priority="385" operator="containsText" text="Desestimada">
      <formula>NOT(ISERROR(SEARCH("Desestimada",Q29)))</formula>
    </cfRule>
  </conditionalFormatting>
  <conditionalFormatting sqref="Q29">
    <cfRule type="cellIs" dxfId="872" priority="381" operator="equal">
      <formula>"No valorable"</formula>
    </cfRule>
  </conditionalFormatting>
  <conditionalFormatting sqref="G36:J36">
    <cfRule type="containsText" dxfId="871" priority="366" operator="containsText" text="Avanza según planificación">
      <formula>NOT(ISERROR(SEARCH("Avanza según planificación",G36)))</formula>
    </cfRule>
    <cfRule type="containsText" dxfId="870" priority="367" operator="containsText" text="Retrasada">
      <formula>NOT(ISERROR(SEARCH("Retrasada",G36)))</formula>
    </cfRule>
    <cfRule type="containsText" dxfId="869" priority="368" operator="containsText" text="Finalizada">
      <formula>NOT(ISERROR(SEARCH("Finalizada",G36)))</formula>
    </cfRule>
  </conditionalFormatting>
  <conditionalFormatting sqref="G36:J36">
    <cfRule type="containsText" dxfId="868" priority="369" operator="containsText" text="Desestimada">
      <formula>NOT(ISERROR(SEARCH("Desestimada",G36)))</formula>
    </cfRule>
  </conditionalFormatting>
  <conditionalFormatting sqref="P36">
    <cfRule type="containsText" dxfId="867" priority="362" operator="containsText" text="Finalizada">
      <formula>NOT(ISERROR(SEARCH("Finalizada",P36)))</formula>
    </cfRule>
    <cfRule type="containsText" dxfId="866" priority="363" operator="containsText" text="Avanza según planificación">
      <formula>NOT(ISERROR(SEARCH("Avanza según planificación",P36)))</formula>
    </cfRule>
    <cfRule type="containsText" dxfId="865" priority="364" operator="containsText" text="Retrasada">
      <formula>NOT(ISERROR(SEARCH("Retrasada",P36)))</formula>
    </cfRule>
    <cfRule type="containsText" dxfId="864" priority="365" operator="containsText" text="Desestimada">
      <formula>NOT(ISERROR(SEARCH("Desestimada",P36)))</formula>
    </cfRule>
  </conditionalFormatting>
  <conditionalFormatting sqref="Q36">
    <cfRule type="containsText" dxfId="863" priority="356" operator="containsText" text="Finalizada">
      <formula>NOT(ISERROR(SEARCH("Finalizada",Q36)))</formula>
    </cfRule>
    <cfRule type="containsText" dxfId="862" priority="357" operator="containsText" text="Avanza según planificación">
      <formula>NOT(ISERROR(SEARCH("Avanza según planificación",Q36)))</formula>
    </cfRule>
    <cfRule type="containsText" dxfId="861" priority="358" operator="containsText" text="Retrasada">
      <formula>NOT(ISERROR(SEARCH("Retrasada",Q36)))</formula>
    </cfRule>
    <cfRule type="containsText" dxfId="860" priority="359" operator="containsText" text="Desestimada">
      <formula>NOT(ISERROR(SEARCH("Desestimada",Q36)))</formula>
    </cfRule>
  </conditionalFormatting>
  <conditionalFormatting sqref="Q36">
    <cfRule type="cellIs" dxfId="859" priority="355" operator="equal">
      <formula>"No valorable"</formula>
    </cfRule>
  </conditionalFormatting>
  <conditionalFormatting sqref="G39:J39">
    <cfRule type="containsText" dxfId="858" priority="340" operator="containsText" text="Avanza según planificación">
      <formula>NOT(ISERROR(SEARCH("Avanza según planificación",G39)))</formula>
    </cfRule>
    <cfRule type="containsText" dxfId="857" priority="341" operator="containsText" text="Retrasada">
      <formula>NOT(ISERROR(SEARCH("Retrasada",G39)))</formula>
    </cfRule>
    <cfRule type="containsText" dxfId="856" priority="342" operator="containsText" text="Finalizada">
      <formula>NOT(ISERROR(SEARCH("Finalizada",G39)))</formula>
    </cfRule>
  </conditionalFormatting>
  <conditionalFormatting sqref="G39:J39">
    <cfRule type="containsText" dxfId="855" priority="343" operator="containsText" text="Desestimada">
      <formula>NOT(ISERROR(SEARCH("Desestimada",G39)))</formula>
    </cfRule>
  </conditionalFormatting>
  <conditionalFormatting sqref="P39">
    <cfRule type="containsText" dxfId="854" priority="336" operator="containsText" text="Finalizada">
      <formula>NOT(ISERROR(SEARCH("Finalizada",P39)))</formula>
    </cfRule>
    <cfRule type="containsText" dxfId="853" priority="337" operator="containsText" text="Avanza según planificación">
      <formula>NOT(ISERROR(SEARCH("Avanza según planificación",P39)))</formula>
    </cfRule>
    <cfRule type="containsText" dxfId="852" priority="338" operator="containsText" text="Retrasada">
      <formula>NOT(ISERROR(SEARCH("Retrasada",P39)))</formula>
    </cfRule>
    <cfRule type="containsText" dxfId="851" priority="339" operator="containsText" text="Desestimada">
      <formula>NOT(ISERROR(SEARCH("Desestimada",P39)))</formula>
    </cfRule>
  </conditionalFormatting>
  <conditionalFormatting sqref="K39:O39">
    <cfRule type="cellIs" dxfId="850" priority="334" operator="equal">
      <formula>0</formula>
    </cfRule>
    <cfRule type="cellIs" dxfId="849" priority="335" operator="equal">
      <formula>"X"</formula>
    </cfRule>
  </conditionalFormatting>
  <conditionalFormatting sqref="Q39">
    <cfRule type="containsText" dxfId="848" priority="330" operator="containsText" text="Finalizada">
      <formula>NOT(ISERROR(SEARCH("Finalizada",Q39)))</formula>
    </cfRule>
    <cfRule type="containsText" dxfId="847" priority="331" operator="containsText" text="Avanza según planificación">
      <formula>NOT(ISERROR(SEARCH("Avanza según planificación",Q39)))</formula>
    </cfRule>
    <cfRule type="containsText" dxfId="846" priority="332" operator="containsText" text="Retrasada">
      <formula>NOT(ISERROR(SEARCH("Retrasada",Q39)))</formula>
    </cfRule>
    <cfRule type="containsText" dxfId="845" priority="333" operator="containsText" text="Desestimada">
      <formula>NOT(ISERROR(SEARCH("Desestimada",Q39)))</formula>
    </cfRule>
  </conditionalFormatting>
  <conditionalFormatting sqref="Q39">
    <cfRule type="cellIs" dxfId="844" priority="329" operator="equal">
      <formula>"No valorable"</formula>
    </cfRule>
  </conditionalFormatting>
  <conditionalFormatting sqref="P11:Q11">
    <cfRule type="containsText" dxfId="843" priority="303" operator="containsText" text="Finalizada">
      <formula>NOT(ISERROR(SEARCH("Finalizada",P11)))</formula>
    </cfRule>
    <cfRule type="containsText" dxfId="842" priority="304" operator="containsText" text="Avanza según planificación">
      <formula>NOT(ISERROR(SEARCH("Avanza según planificación",P11)))</formula>
    </cfRule>
    <cfRule type="containsText" dxfId="841" priority="305" operator="containsText" text="Retrasada">
      <formula>NOT(ISERROR(SEARCH("Retrasada",P11)))</formula>
    </cfRule>
    <cfRule type="containsText" dxfId="840" priority="306" operator="containsText" text="Desestimada">
      <formula>NOT(ISERROR(SEARCH("Desestimada",P11)))</formula>
    </cfRule>
  </conditionalFormatting>
  <conditionalFormatting sqref="Q11">
    <cfRule type="cellIs" dxfId="839" priority="302" operator="equal">
      <formula>"No valorable"</formula>
    </cfRule>
  </conditionalFormatting>
  <conditionalFormatting sqref="P7:Q7">
    <cfRule type="containsText" dxfId="838" priority="314" operator="containsText" text="Finalizada">
      <formula>NOT(ISERROR(SEARCH("Finalizada",P7)))</formula>
    </cfRule>
    <cfRule type="containsText" dxfId="837" priority="315" operator="containsText" text="Avanza según planificación">
      <formula>NOT(ISERROR(SEARCH("Avanza según planificación",P7)))</formula>
    </cfRule>
    <cfRule type="containsText" dxfId="836" priority="316" operator="containsText" text="Retrasada">
      <formula>NOT(ISERROR(SEARCH("Retrasada",P7)))</formula>
    </cfRule>
    <cfRule type="containsText" dxfId="835" priority="317" operator="containsText" text="Desestimada">
      <formula>NOT(ISERROR(SEARCH("Desestimada",P7)))</formula>
    </cfRule>
  </conditionalFormatting>
  <conditionalFormatting sqref="Q7">
    <cfRule type="cellIs" dxfId="834" priority="313" operator="equal">
      <formula>"No valorable"</formula>
    </cfRule>
  </conditionalFormatting>
  <conditionalFormatting sqref="G7:J7">
    <cfRule type="containsText" dxfId="833" priority="309" operator="containsText" text="Avanza según planificación">
      <formula>NOT(ISERROR(SEARCH("Avanza según planificación",G7)))</formula>
    </cfRule>
    <cfRule type="containsText" dxfId="832" priority="310" operator="containsText" text="Retrasada">
      <formula>NOT(ISERROR(SEARCH("Retrasada",G7)))</formula>
    </cfRule>
    <cfRule type="containsText" dxfId="831" priority="311" operator="containsText" text="Finalizada">
      <formula>NOT(ISERROR(SEARCH("Finalizada",G7)))</formula>
    </cfRule>
  </conditionalFormatting>
  <conditionalFormatting sqref="G7:J7">
    <cfRule type="containsText" dxfId="830" priority="312" operator="containsText" text="Desestimada">
      <formula>NOT(ISERROR(SEARCH("Desestimada",G7)))</formula>
    </cfRule>
  </conditionalFormatting>
  <conditionalFormatting sqref="K7:O7">
    <cfRule type="cellIs" dxfId="829" priority="307" operator="equal">
      <formula>0</formula>
    </cfRule>
    <cfRule type="cellIs" dxfId="828" priority="308" operator="equal">
      <formula>"X"</formula>
    </cfRule>
  </conditionalFormatting>
  <conditionalFormatting sqref="G11:J11">
    <cfRule type="containsText" dxfId="827" priority="298" operator="containsText" text="Avanza según planificación">
      <formula>NOT(ISERROR(SEARCH("Avanza según planificación",G11)))</formula>
    </cfRule>
    <cfRule type="containsText" dxfId="826" priority="299" operator="containsText" text="Retrasada">
      <formula>NOT(ISERROR(SEARCH("Retrasada",G11)))</formula>
    </cfRule>
    <cfRule type="containsText" dxfId="825" priority="300" operator="containsText" text="Finalizada">
      <formula>NOT(ISERROR(SEARCH("Finalizada",G11)))</formula>
    </cfRule>
  </conditionalFormatting>
  <conditionalFormatting sqref="G11:J11">
    <cfRule type="containsText" dxfId="824" priority="301" operator="containsText" text="Desestimada">
      <formula>NOT(ISERROR(SEARCH("Desestimada",G11)))</formula>
    </cfRule>
  </conditionalFormatting>
  <conditionalFormatting sqref="K11:O11">
    <cfRule type="cellIs" dxfId="823" priority="296" operator="equal">
      <formula>0</formula>
    </cfRule>
    <cfRule type="cellIs" dxfId="822" priority="297" operator="equal">
      <formula>"X"</formula>
    </cfRule>
  </conditionalFormatting>
  <conditionalFormatting sqref="P16:Q16">
    <cfRule type="containsText" dxfId="821" priority="292" operator="containsText" text="Finalizada">
      <formula>NOT(ISERROR(SEARCH("Finalizada",P16)))</formula>
    </cfRule>
    <cfRule type="containsText" dxfId="820" priority="293" operator="containsText" text="Avanza según planificación">
      <formula>NOT(ISERROR(SEARCH("Avanza según planificación",P16)))</formula>
    </cfRule>
    <cfRule type="containsText" dxfId="819" priority="294" operator="containsText" text="Retrasada">
      <formula>NOT(ISERROR(SEARCH("Retrasada",P16)))</formula>
    </cfRule>
    <cfRule type="containsText" dxfId="818" priority="295" operator="containsText" text="Desestimada">
      <formula>NOT(ISERROR(SEARCH("Desestimada",P16)))</formula>
    </cfRule>
  </conditionalFormatting>
  <conditionalFormatting sqref="Q16">
    <cfRule type="cellIs" dxfId="817" priority="291" operator="equal">
      <formula>"No valorable"</formula>
    </cfRule>
  </conditionalFormatting>
  <conditionalFormatting sqref="G16:J16">
    <cfRule type="containsText" dxfId="816" priority="287" operator="containsText" text="Avanza según planificación">
      <formula>NOT(ISERROR(SEARCH("Avanza según planificación",G16)))</formula>
    </cfRule>
    <cfRule type="containsText" dxfId="815" priority="288" operator="containsText" text="Retrasada">
      <formula>NOT(ISERROR(SEARCH("Retrasada",G16)))</formula>
    </cfRule>
    <cfRule type="containsText" dxfId="814" priority="289" operator="containsText" text="Finalizada">
      <formula>NOT(ISERROR(SEARCH("Finalizada",G16)))</formula>
    </cfRule>
  </conditionalFormatting>
  <conditionalFormatting sqref="G16:J16">
    <cfRule type="containsText" dxfId="813" priority="290" operator="containsText" text="Desestimada">
      <formula>NOT(ISERROR(SEARCH("Desestimada",G16)))</formula>
    </cfRule>
  </conditionalFormatting>
  <conditionalFormatting sqref="K16:O16">
    <cfRule type="cellIs" dxfId="812" priority="285" operator="equal">
      <formula>0</formula>
    </cfRule>
    <cfRule type="cellIs" dxfId="811" priority="286" operator="equal">
      <formula>"X"</formula>
    </cfRule>
  </conditionalFormatting>
  <conditionalFormatting sqref="P21:Q21">
    <cfRule type="containsText" dxfId="810" priority="281" operator="containsText" text="Finalizada">
      <formula>NOT(ISERROR(SEARCH("Finalizada",P21)))</formula>
    </cfRule>
    <cfRule type="containsText" dxfId="809" priority="282" operator="containsText" text="Avanza según planificación">
      <formula>NOT(ISERROR(SEARCH("Avanza según planificación",P21)))</formula>
    </cfRule>
    <cfRule type="containsText" dxfId="808" priority="283" operator="containsText" text="Retrasada">
      <formula>NOT(ISERROR(SEARCH("Retrasada",P21)))</formula>
    </cfRule>
    <cfRule type="containsText" dxfId="807" priority="284" operator="containsText" text="Desestimada">
      <formula>NOT(ISERROR(SEARCH("Desestimada",P21)))</formula>
    </cfRule>
  </conditionalFormatting>
  <conditionalFormatting sqref="Q21">
    <cfRule type="cellIs" dxfId="806" priority="280" operator="equal">
      <formula>"No valorable"</formula>
    </cfRule>
  </conditionalFormatting>
  <conditionalFormatting sqref="G21:J21">
    <cfRule type="containsText" dxfId="805" priority="276" operator="containsText" text="Avanza según planificación">
      <formula>NOT(ISERROR(SEARCH("Avanza según planificación",G21)))</formula>
    </cfRule>
    <cfRule type="containsText" dxfId="804" priority="277" operator="containsText" text="Retrasada">
      <formula>NOT(ISERROR(SEARCH("Retrasada",G21)))</formula>
    </cfRule>
    <cfRule type="containsText" dxfId="803" priority="278" operator="containsText" text="Finalizada">
      <formula>NOT(ISERROR(SEARCH("Finalizada",G21)))</formula>
    </cfRule>
  </conditionalFormatting>
  <conditionalFormatting sqref="G21:J21">
    <cfRule type="containsText" dxfId="802" priority="279" operator="containsText" text="Desestimada">
      <formula>NOT(ISERROR(SEARCH("Desestimada",G21)))</formula>
    </cfRule>
  </conditionalFormatting>
  <conditionalFormatting sqref="K21:O21">
    <cfRule type="cellIs" dxfId="801" priority="274" operator="equal">
      <formula>0</formula>
    </cfRule>
    <cfRule type="cellIs" dxfId="800" priority="275" operator="equal">
      <formula>"X"</formula>
    </cfRule>
  </conditionalFormatting>
  <conditionalFormatting sqref="P28:Q28">
    <cfRule type="containsText" dxfId="799" priority="270" operator="containsText" text="Finalizada">
      <formula>NOT(ISERROR(SEARCH("Finalizada",P28)))</formula>
    </cfRule>
    <cfRule type="containsText" dxfId="798" priority="271" operator="containsText" text="Avanza según planificación">
      <formula>NOT(ISERROR(SEARCH("Avanza según planificación",P28)))</formula>
    </cfRule>
    <cfRule type="containsText" dxfId="797" priority="272" operator="containsText" text="Retrasada">
      <formula>NOT(ISERROR(SEARCH("Retrasada",P28)))</formula>
    </cfRule>
    <cfRule type="containsText" dxfId="796" priority="273" operator="containsText" text="Desestimada">
      <formula>NOT(ISERROR(SEARCH("Desestimada",P28)))</formula>
    </cfRule>
  </conditionalFormatting>
  <conditionalFormatting sqref="Q28">
    <cfRule type="cellIs" dxfId="795" priority="269" operator="equal">
      <formula>"No valorable"</formula>
    </cfRule>
  </conditionalFormatting>
  <conditionalFormatting sqref="G28:J28">
    <cfRule type="containsText" dxfId="794" priority="265" operator="containsText" text="Avanza según planificación">
      <formula>NOT(ISERROR(SEARCH("Avanza según planificación",G28)))</formula>
    </cfRule>
    <cfRule type="containsText" dxfId="793" priority="266" operator="containsText" text="Retrasada">
      <formula>NOT(ISERROR(SEARCH("Retrasada",G28)))</formula>
    </cfRule>
    <cfRule type="containsText" dxfId="792" priority="267" operator="containsText" text="Finalizada">
      <formula>NOT(ISERROR(SEARCH("Finalizada",G28)))</formula>
    </cfRule>
  </conditionalFormatting>
  <conditionalFormatting sqref="G28:J28">
    <cfRule type="containsText" dxfId="791" priority="268" operator="containsText" text="Desestimada">
      <formula>NOT(ISERROR(SEARCH("Desestimada",G28)))</formula>
    </cfRule>
  </conditionalFormatting>
  <conditionalFormatting sqref="K28:O28">
    <cfRule type="cellIs" dxfId="790" priority="263" operator="equal">
      <formula>0</formula>
    </cfRule>
    <cfRule type="cellIs" dxfId="789" priority="264" operator="equal">
      <formula>"X"</formula>
    </cfRule>
  </conditionalFormatting>
  <conditionalFormatting sqref="P35:Q35">
    <cfRule type="containsText" dxfId="788" priority="259" operator="containsText" text="Finalizada">
      <formula>NOT(ISERROR(SEARCH("Finalizada",P35)))</formula>
    </cfRule>
    <cfRule type="containsText" dxfId="787" priority="260" operator="containsText" text="Avanza según planificación">
      <formula>NOT(ISERROR(SEARCH("Avanza según planificación",P35)))</formula>
    </cfRule>
    <cfRule type="containsText" dxfId="786" priority="261" operator="containsText" text="Retrasada">
      <formula>NOT(ISERROR(SEARCH("Retrasada",P35)))</formula>
    </cfRule>
    <cfRule type="containsText" dxfId="785" priority="262" operator="containsText" text="Desestimada">
      <formula>NOT(ISERROR(SEARCH("Desestimada",P35)))</formula>
    </cfRule>
  </conditionalFormatting>
  <conditionalFormatting sqref="Q35">
    <cfRule type="cellIs" dxfId="784" priority="258" operator="equal">
      <formula>"No valorable"</formula>
    </cfRule>
  </conditionalFormatting>
  <conditionalFormatting sqref="G35:J35">
    <cfRule type="containsText" dxfId="783" priority="254" operator="containsText" text="Avanza según planificación">
      <formula>NOT(ISERROR(SEARCH("Avanza según planificación",G35)))</formula>
    </cfRule>
    <cfRule type="containsText" dxfId="782" priority="255" operator="containsText" text="Retrasada">
      <formula>NOT(ISERROR(SEARCH("Retrasada",G35)))</formula>
    </cfRule>
    <cfRule type="containsText" dxfId="781" priority="256" operator="containsText" text="Finalizada">
      <formula>NOT(ISERROR(SEARCH("Finalizada",G35)))</formula>
    </cfRule>
  </conditionalFormatting>
  <conditionalFormatting sqref="G35:J35">
    <cfRule type="containsText" dxfId="780" priority="257" operator="containsText" text="Desestimada">
      <formula>NOT(ISERROR(SEARCH("Desestimada",G35)))</formula>
    </cfRule>
  </conditionalFormatting>
  <conditionalFormatting sqref="K35:O35">
    <cfRule type="cellIs" dxfId="779" priority="252" operator="equal">
      <formula>0</formula>
    </cfRule>
    <cfRule type="cellIs" dxfId="778" priority="253" operator="equal">
      <formula>"X"</formula>
    </cfRule>
  </conditionalFormatting>
  <conditionalFormatting sqref="K41:O41">
    <cfRule type="cellIs" dxfId="777" priority="135" operator="equal">
      <formula>0</formula>
    </cfRule>
    <cfRule type="cellIs" dxfId="776" priority="136" operator="equal">
      <formula>"X"</formula>
    </cfRule>
  </conditionalFormatting>
  <conditionalFormatting sqref="P38:Q38">
    <cfRule type="containsText" dxfId="775" priority="248" operator="containsText" text="Finalizada">
      <formula>NOT(ISERROR(SEARCH("Finalizada",P38)))</formula>
    </cfRule>
    <cfRule type="containsText" dxfId="774" priority="249" operator="containsText" text="Avanza según planificación">
      <formula>NOT(ISERROR(SEARCH("Avanza según planificación",P38)))</formula>
    </cfRule>
    <cfRule type="containsText" dxfId="773" priority="250" operator="containsText" text="Retrasada">
      <formula>NOT(ISERROR(SEARCH("Retrasada",P38)))</formula>
    </cfRule>
    <cfRule type="containsText" dxfId="772" priority="251" operator="containsText" text="Desestimada">
      <formula>NOT(ISERROR(SEARCH("Desestimada",P38)))</formula>
    </cfRule>
  </conditionalFormatting>
  <conditionalFormatting sqref="Q38">
    <cfRule type="cellIs" dxfId="771" priority="247" operator="equal">
      <formula>"No valorable"</formula>
    </cfRule>
  </conditionalFormatting>
  <conditionalFormatting sqref="G38:J38">
    <cfRule type="containsText" dxfId="770" priority="243" operator="containsText" text="Avanza según planificación">
      <formula>NOT(ISERROR(SEARCH("Avanza según planificación",G38)))</formula>
    </cfRule>
    <cfRule type="containsText" dxfId="769" priority="244" operator="containsText" text="Retrasada">
      <formula>NOT(ISERROR(SEARCH("Retrasada",G38)))</formula>
    </cfRule>
    <cfRule type="containsText" dxfId="768" priority="245" operator="containsText" text="Finalizada">
      <formula>NOT(ISERROR(SEARCH("Finalizada",G38)))</formula>
    </cfRule>
  </conditionalFormatting>
  <conditionalFormatting sqref="G38:J38">
    <cfRule type="containsText" dxfId="767" priority="246" operator="containsText" text="Desestimada">
      <formula>NOT(ISERROR(SEARCH("Desestimada",G38)))</formula>
    </cfRule>
  </conditionalFormatting>
  <conditionalFormatting sqref="K38:O38">
    <cfRule type="cellIs" dxfId="766" priority="241" operator="equal">
      <formula>0</formula>
    </cfRule>
    <cfRule type="cellIs" dxfId="765" priority="242" operator="equal">
      <formula>"X"</formula>
    </cfRule>
  </conditionalFormatting>
  <conditionalFormatting sqref="G41:J41">
    <cfRule type="containsText" dxfId="764" priority="232" operator="containsText" text="Avanza según planificación">
      <formula>NOT(ISERROR(SEARCH("Avanza según planificación",G41)))</formula>
    </cfRule>
    <cfRule type="containsText" dxfId="763" priority="233" operator="containsText" text="Retrasada">
      <formula>NOT(ISERROR(SEARCH("Retrasada",G41)))</formula>
    </cfRule>
    <cfRule type="containsText" dxfId="762" priority="234" operator="containsText" text="Finalizada">
      <formula>NOT(ISERROR(SEARCH("Finalizada",G41)))</formula>
    </cfRule>
  </conditionalFormatting>
  <conditionalFormatting sqref="G41:J41">
    <cfRule type="containsText" dxfId="761" priority="235" operator="containsText" text="Desestimada">
      <formula>NOT(ISERROR(SEARCH("Desestimada",G41)))</formula>
    </cfRule>
  </conditionalFormatting>
  <conditionalFormatting sqref="G5:J6">
    <cfRule type="containsText" dxfId="760" priority="226" operator="containsText" text="Avanza según planificación">
      <formula>NOT(ISERROR(SEARCH("Avanza según planificación",G5)))</formula>
    </cfRule>
    <cfRule type="containsText" dxfId="759" priority="227" operator="containsText" text="Retrasada">
      <formula>NOT(ISERROR(SEARCH("Retrasada",G5)))</formula>
    </cfRule>
    <cfRule type="containsText" dxfId="758" priority="228" operator="containsText" text="Finalizada">
      <formula>NOT(ISERROR(SEARCH("Finalizada",G5)))</formula>
    </cfRule>
  </conditionalFormatting>
  <conditionalFormatting sqref="G5:J6">
    <cfRule type="containsText" dxfId="757" priority="229" operator="containsText" text="Desestimada">
      <formula>NOT(ISERROR(SEARCH("Desestimada",G5)))</formula>
    </cfRule>
  </conditionalFormatting>
  <conditionalFormatting sqref="P5:Q6">
    <cfRule type="containsText" dxfId="756" priority="222" operator="containsText" text="Finalizada">
      <formula>NOT(ISERROR(SEARCH("Finalizada",P5)))</formula>
    </cfRule>
    <cfRule type="containsText" dxfId="755" priority="223" operator="containsText" text="Avanza según planificación">
      <formula>NOT(ISERROR(SEARCH("Avanza según planificación",P5)))</formula>
    </cfRule>
    <cfRule type="containsText" dxfId="754" priority="224" operator="containsText" text="Retrasada">
      <formula>NOT(ISERROR(SEARCH("Retrasada",P5)))</formula>
    </cfRule>
    <cfRule type="containsText" dxfId="753" priority="225" operator="containsText" text="Desestimada">
      <formula>NOT(ISERROR(SEARCH("Desestimada",P5)))</formula>
    </cfRule>
  </conditionalFormatting>
  <conditionalFormatting sqref="Q5:Q6">
    <cfRule type="cellIs" dxfId="752" priority="221" operator="equal">
      <formula>"No valorable"</formula>
    </cfRule>
  </conditionalFormatting>
  <conditionalFormatting sqref="K5:O6">
    <cfRule type="cellIs" dxfId="751" priority="219" operator="equal">
      <formula>0</formula>
    </cfRule>
    <cfRule type="cellIs" dxfId="750" priority="220" operator="equal">
      <formula>"X"</formula>
    </cfRule>
  </conditionalFormatting>
  <conditionalFormatting sqref="G9:J10">
    <cfRule type="containsText" dxfId="749" priority="215" operator="containsText" text="Avanza según planificación">
      <formula>NOT(ISERROR(SEARCH("Avanza según planificación",G9)))</formula>
    </cfRule>
    <cfRule type="containsText" dxfId="748" priority="216" operator="containsText" text="Retrasada">
      <formula>NOT(ISERROR(SEARCH("Retrasada",G9)))</formula>
    </cfRule>
    <cfRule type="containsText" dxfId="747" priority="217" operator="containsText" text="Finalizada">
      <formula>NOT(ISERROR(SEARCH("Finalizada",G9)))</formula>
    </cfRule>
  </conditionalFormatting>
  <conditionalFormatting sqref="G9:J10">
    <cfRule type="containsText" dxfId="746" priority="218" operator="containsText" text="Desestimada">
      <formula>NOT(ISERROR(SEARCH("Desestimada",G9)))</formula>
    </cfRule>
  </conditionalFormatting>
  <conditionalFormatting sqref="P9:Q10">
    <cfRule type="containsText" dxfId="745" priority="211" operator="containsText" text="Finalizada">
      <formula>NOT(ISERROR(SEARCH("Finalizada",P9)))</formula>
    </cfRule>
    <cfRule type="containsText" dxfId="744" priority="212" operator="containsText" text="Avanza según planificación">
      <formula>NOT(ISERROR(SEARCH("Avanza según planificación",P9)))</formula>
    </cfRule>
    <cfRule type="containsText" dxfId="743" priority="213" operator="containsText" text="Retrasada">
      <formula>NOT(ISERROR(SEARCH("Retrasada",P9)))</formula>
    </cfRule>
    <cfRule type="containsText" dxfId="742" priority="214" operator="containsText" text="Desestimada">
      <formula>NOT(ISERROR(SEARCH("Desestimada",P9)))</formula>
    </cfRule>
  </conditionalFormatting>
  <conditionalFormatting sqref="Q9:Q10">
    <cfRule type="cellIs" dxfId="741" priority="210" operator="equal">
      <formula>"No valorable"</formula>
    </cfRule>
  </conditionalFormatting>
  <conditionalFormatting sqref="K9:O10">
    <cfRule type="cellIs" dxfId="740" priority="208" operator="equal">
      <formula>0</formula>
    </cfRule>
    <cfRule type="cellIs" dxfId="739" priority="209" operator="equal">
      <formula>"X"</formula>
    </cfRule>
  </conditionalFormatting>
  <conditionalFormatting sqref="G14:J15">
    <cfRule type="containsText" dxfId="738" priority="204" operator="containsText" text="Avanza según planificación">
      <formula>NOT(ISERROR(SEARCH("Avanza según planificación",G14)))</formula>
    </cfRule>
    <cfRule type="containsText" dxfId="737" priority="205" operator="containsText" text="Retrasada">
      <formula>NOT(ISERROR(SEARCH("Retrasada",G14)))</formula>
    </cfRule>
    <cfRule type="containsText" dxfId="736" priority="206" operator="containsText" text="Finalizada">
      <formula>NOT(ISERROR(SEARCH("Finalizada",G14)))</formula>
    </cfRule>
  </conditionalFormatting>
  <conditionalFormatting sqref="G14:J15">
    <cfRule type="containsText" dxfId="735" priority="207" operator="containsText" text="Desestimada">
      <formula>NOT(ISERROR(SEARCH("Desestimada",G14)))</formula>
    </cfRule>
  </conditionalFormatting>
  <conditionalFormatting sqref="P14:Q15">
    <cfRule type="containsText" dxfId="734" priority="200" operator="containsText" text="Finalizada">
      <formula>NOT(ISERROR(SEARCH("Finalizada",P14)))</formula>
    </cfRule>
    <cfRule type="containsText" dxfId="733" priority="201" operator="containsText" text="Avanza según planificación">
      <formula>NOT(ISERROR(SEARCH("Avanza según planificación",P14)))</formula>
    </cfRule>
    <cfRule type="containsText" dxfId="732" priority="202" operator="containsText" text="Retrasada">
      <formula>NOT(ISERROR(SEARCH("Retrasada",P14)))</formula>
    </cfRule>
    <cfRule type="containsText" dxfId="731" priority="203" operator="containsText" text="Desestimada">
      <formula>NOT(ISERROR(SEARCH("Desestimada",P14)))</formula>
    </cfRule>
  </conditionalFormatting>
  <conditionalFormatting sqref="Q14:Q15">
    <cfRule type="cellIs" dxfId="730" priority="199" operator="equal">
      <formula>"No valorable"</formula>
    </cfRule>
  </conditionalFormatting>
  <conditionalFormatting sqref="K14:O15">
    <cfRule type="cellIs" dxfId="729" priority="197" operator="equal">
      <formula>0</formula>
    </cfRule>
    <cfRule type="cellIs" dxfId="728" priority="198" operator="equal">
      <formula>"X"</formula>
    </cfRule>
  </conditionalFormatting>
  <conditionalFormatting sqref="G18:J20">
    <cfRule type="containsText" dxfId="727" priority="193" operator="containsText" text="Avanza según planificación">
      <formula>NOT(ISERROR(SEARCH("Avanza según planificación",G18)))</formula>
    </cfRule>
    <cfRule type="containsText" dxfId="726" priority="194" operator="containsText" text="Retrasada">
      <formula>NOT(ISERROR(SEARCH("Retrasada",G18)))</formula>
    </cfRule>
    <cfRule type="containsText" dxfId="725" priority="195" operator="containsText" text="Finalizada">
      <formula>NOT(ISERROR(SEARCH("Finalizada",G18)))</formula>
    </cfRule>
  </conditionalFormatting>
  <conditionalFormatting sqref="G18:J20">
    <cfRule type="containsText" dxfId="724" priority="196" operator="containsText" text="Desestimada">
      <formula>NOT(ISERROR(SEARCH("Desestimada",G18)))</formula>
    </cfRule>
  </conditionalFormatting>
  <conditionalFormatting sqref="P18:Q20">
    <cfRule type="containsText" dxfId="723" priority="189" operator="containsText" text="Finalizada">
      <formula>NOT(ISERROR(SEARCH("Finalizada",P18)))</formula>
    </cfRule>
    <cfRule type="containsText" dxfId="722" priority="190" operator="containsText" text="Avanza según planificación">
      <formula>NOT(ISERROR(SEARCH("Avanza según planificación",P18)))</formula>
    </cfRule>
    <cfRule type="containsText" dxfId="721" priority="191" operator="containsText" text="Retrasada">
      <formula>NOT(ISERROR(SEARCH("Retrasada",P18)))</formula>
    </cfRule>
    <cfRule type="containsText" dxfId="720" priority="192" operator="containsText" text="Desestimada">
      <formula>NOT(ISERROR(SEARCH("Desestimada",P18)))</formula>
    </cfRule>
  </conditionalFormatting>
  <conditionalFormatting sqref="Q18:Q20">
    <cfRule type="cellIs" dxfId="719" priority="188" operator="equal">
      <formula>"No valorable"</formula>
    </cfRule>
  </conditionalFormatting>
  <conditionalFormatting sqref="K18:O20">
    <cfRule type="cellIs" dxfId="718" priority="186" operator="equal">
      <formula>0</formula>
    </cfRule>
    <cfRule type="cellIs" dxfId="717" priority="187" operator="equal">
      <formula>"X"</formula>
    </cfRule>
  </conditionalFormatting>
  <conditionalFormatting sqref="G23:J27">
    <cfRule type="containsText" dxfId="716" priority="182" operator="containsText" text="Avanza según planificación">
      <formula>NOT(ISERROR(SEARCH("Avanza según planificación",G23)))</formula>
    </cfRule>
    <cfRule type="containsText" dxfId="715" priority="183" operator="containsText" text="Retrasada">
      <formula>NOT(ISERROR(SEARCH("Retrasada",G23)))</formula>
    </cfRule>
    <cfRule type="containsText" dxfId="714" priority="184" operator="containsText" text="Finalizada">
      <formula>NOT(ISERROR(SEARCH("Finalizada",G23)))</formula>
    </cfRule>
  </conditionalFormatting>
  <conditionalFormatting sqref="G23:J27">
    <cfRule type="containsText" dxfId="713" priority="185" operator="containsText" text="Desestimada">
      <formula>NOT(ISERROR(SEARCH("Desestimada",G23)))</formula>
    </cfRule>
  </conditionalFormatting>
  <conditionalFormatting sqref="P23:Q27">
    <cfRule type="containsText" dxfId="712" priority="178" operator="containsText" text="Finalizada">
      <formula>NOT(ISERROR(SEARCH("Finalizada",P23)))</formula>
    </cfRule>
    <cfRule type="containsText" dxfId="711" priority="179" operator="containsText" text="Avanza según planificación">
      <formula>NOT(ISERROR(SEARCH("Avanza según planificación",P23)))</formula>
    </cfRule>
    <cfRule type="containsText" dxfId="710" priority="180" operator="containsText" text="Retrasada">
      <formula>NOT(ISERROR(SEARCH("Retrasada",P23)))</formula>
    </cfRule>
    <cfRule type="containsText" dxfId="709" priority="181" operator="containsText" text="Desestimada">
      <formula>NOT(ISERROR(SEARCH("Desestimada",P23)))</formula>
    </cfRule>
  </conditionalFormatting>
  <conditionalFormatting sqref="Q23:Q27">
    <cfRule type="cellIs" dxfId="708" priority="177" operator="equal">
      <formula>"No valorable"</formula>
    </cfRule>
  </conditionalFormatting>
  <conditionalFormatting sqref="K23:O27">
    <cfRule type="cellIs" dxfId="707" priority="175" operator="equal">
      <formula>0</formula>
    </cfRule>
    <cfRule type="cellIs" dxfId="706" priority="176" operator="equal">
      <formula>"X"</formula>
    </cfRule>
  </conditionalFormatting>
  <conditionalFormatting sqref="G30:J34">
    <cfRule type="containsText" dxfId="705" priority="171" operator="containsText" text="Avanza según planificación">
      <formula>NOT(ISERROR(SEARCH("Avanza según planificación",G30)))</formula>
    </cfRule>
    <cfRule type="containsText" dxfId="704" priority="172" operator="containsText" text="Retrasada">
      <formula>NOT(ISERROR(SEARCH("Retrasada",G30)))</formula>
    </cfRule>
    <cfRule type="containsText" dxfId="703" priority="173" operator="containsText" text="Finalizada">
      <formula>NOT(ISERROR(SEARCH("Finalizada",G30)))</formula>
    </cfRule>
  </conditionalFormatting>
  <conditionalFormatting sqref="G30:J34">
    <cfRule type="containsText" dxfId="702" priority="174" operator="containsText" text="Desestimada">
      <formula>NOT(ISERROR(SEARCH("Desestimada",G30)))</formula>
    </cfRule>
  </conditionalFormatting>
  <conditionalFormatting sqref="P30:Q34">
    <cfRule type="containsText" dxfId="701" priority="167" operator="containsText" text="Finalizada">
      <formula>NOT(ISERROR(SEARCH("Finalizada",P30)))</formula>
    </cfRule>
    <cfRule type="containsText" dxfId="700" priority="168" operator="containsText" text="Avanza según planificación">
      <formula>NOT(ISERROR(SEARCH("Avanza según planificación",P30)))</formula>
    </cfRule>
    <cfRule type="containsText" dxfId="699" priority="169" operator="containsText" text="Retrasada">
      <formula>NOT(ISERROR(SEARCH("Retrasada",P30)))</formula>
    </cfRule>
    <cfRule type="containsText" dxfId="698" priority="170" operator="containsText" text="Desestimada">
      <formula>NOT(ISERROR(SEARCH("Desestimada",P30)))</formula>
    </cfRule>
  </conditionalFormatting>
  <conditionalFormatting sqref="Q30:Q34">
    <cfRule type="cellIs" dxfId="697" priority="166" operator="equal">
      <formula>"No valorable"</formula>
    </cfRule>
  </conditionalFormatting>
  <conditionalFormatting sqref="K30:O34">
    <cfRule type="cellIs" dxfId="696" priority="164" operator="equal">
      <formula>0</formula>
    </cfRule>
    <cfRule type="cellIs" dxfId="695" priority="165" operator="equal">
      <formula>"X"</formula>
    </cfRule>
  </conditionalFormatting>
  <conditionalFormatting sqref="G37:J37">
    <cfRule type="containsText" dxfId="694" priority="160" operator="containsText" text="Avanza según planificación">
      <formula>NOT(ISERROR(SEARCH("Avanza según planificación",G37)))</formula>
    </cfRule>
    <cfRule type="containsText" dxfId="693" priority="161" operator="containsText" text="Retrasada">
      <formula>NOT(ISERROR(SEARCH("Retrasada",G37)))</formula>
    </cfRule>
    <cfRule type="containsText" dxfId="692" priority="162" operator="containsText" text="Finalizada">
      <formula>NOT(ISERROR(SEARCH("Finalizada",G37)))</formula>
    </cfRule>
  </conditionalFormatting>
  <conditionalFormatting sqref="G37:J37">
    <cfRule type="containsText" dxfId="691" priority="163" operator="containsText" text="Desestimada">
      <formula>NOT(ISERROR(SEARCH("Desestimada",G37)))</formula>
    </cfRule>
  </conditionalFormatting>
  <conditionalFormatting sqref="P37:Q37">
    <cfRule type="containsText" dxfId="690" priority="156" operator="containsText" text="Finalizada">
      <formula>NOT(ISERROR(SEARCH("Finalizada",P37)))</formula>
    </cfRule>
    <cfRule type="containsText" dxfId="689" priority="157" operator="containsText" text="Avanza según planificación">
      <formula>NOT(ISERROR(SEARCH("Avanza según planificación",P37)))</formula>
    </cfRule>
    <cfRule type="containsText" dxfId="688" priority="158" operator="containsText" text="Retrasada">
      <formula>NOT(ISERROR(SEARCH("Retrasada",P37)))</formula>
    </cfRule>
    <cfRule type="containsText" dxfId="687" priority="159" operator="containsText" text="Desestimada">
      <formula>NOT(ISERROR(SEARCH("Desestimada",P37)))</formula>
    </cfRule>
  </conditionalFormatting>
  <conditionalFormatting sqref="Q37">
    <cfRule type="cellIs" dxfId="686" priority="155" operator="equal">
      <formula>"No valorable"</formula>
    </cfRule>
  </conditionalFormatting>
  <conditionalFormatting sqref="K37:O37">
    <cfRule type="cellIs" dxfId="685" priority="153" operator="equal">
      <formula>0</formula>
    </cfRule>
    <cfRule type="cellIs" dxfId="684" priority="154" operator="equal">
      <formula>"X"</formula>
    </cfRule>
  </conditionalFormatting>
  <conditionalFormatting sqref="G40:J40">
    <cfRule type="containsText" dxfId="683" priority="149" operator="containsText" text="Avanza según planificación">
      <formula>NOT(ISERROR(SEARCH("Avanza según planificación",G40)))</formula>
    </cfRule>
    <cfRule type="containsText" dxfId="682" priority="150" operator="containsText" text="Retrasada">
      <formula>NOT(ISERROR(SEARCH("Retrasada",G40)))</formula>
    </cfRule>
    <cfRule type="containsText" dxfId="681" priority="151" operator="containsText" text="Finalizada">
      <formula>NOT(ISERROR(SEARCH("Finalizada",G40)))</formula>
    </cfRule>
  </conditionalFormatting>
  <conditionalFormatting sqref="G40:J40">
    <cfRule type="containsText" dxfId="680" priority="152" operator="containsText" text="Desestimada">
      <formula>NOT(ISERROR(SEARCH("Desestimada",G40)))</formula>
    </cfRule>
  </conditionalFormatting>
  <conditionalFormatting sqref="P40:Q40">
    <cfRule type="containsText" dxfId="679" priority="145" operator="containsText" text="Finalizada">
      <formula>NOT(ISERROR(SEARCH("Finalizada",P40)))</formula>
    </cfRule>
    <cfRule type="containsText" dxfId="678" priority="146" operator="containsText" text="Avanza según planificación">
      <formula>NOT(ISERROR(SEARCH("Avanza según planificación",P40)))</formula>
    </cfRule>
    <cfRule type="containsText" dxfId="677" priority="147" operator="containsText" text="Retrasada">
      <formula>NOT(ISERROR(SEARCH("Retrasada",P40)))</formula>
    </cfRule>
    <cfRule type="containsText" dxfId="676" priority="148" operator="containsText" text="Desestimada">
      <formula>NOT(ISERROR(SEARCH("Desestimada",P40)))</formula>
    </cfRule>
  </conditionalFormatting>
  <conditionalFormatting sqref="Q40">
    <cfRule type="cellIs" dxfId="675" priority="144" operator="equal">
      <formula>"No valorable"</formula>
    </cfRule>
  </conditionalFormatting>
  <conditionalFormatting sqref="K40:O40">
    <cfRule type="cellIs" dxfId="674" priority="142" operator="equal">
      <formula>0</formula>
    </cfRule>
    <cfRule type="cellIs" dxfId="673" priority="143" operator="equal">
      <formula>"X"</formula>
    </cfRule>
  </conditionalFormatting>
  <conditionalFormatting sqref="P41:Q41">
    <cfRule type="containsText" dxfId="672" priority="138" operator="containsText" text="Finalizada">
      <formula>NOT(ISERROR(SEARCH("Finalizada",P41)))</formula>
    </cfRule>
    <cfRule type="containsText" dxfId="671" priority="139" operator="containsText" text="Avanza según planificación">
      <formula>NOT(ISERROR(SEARCH("Avanza según planificación",P41)))</formula>
    </cfRule>
    <cfRule type="containsText" dxfId="670" priority="140" operator="containsText" text="Retrasada">
      <formula>NOT(ISERROR(SEARCH("Retrasada",P41)))</formula>
    </cfRule>
    <cfRule type="containsText" dxfId="669" priority="141" operator="containsText" text="Desestimada">
      <formula>NOT(ISERROR(SEARCH("Desestimada",P41)))</formula>
    </cfRule>
  </conditionalFormatting>
  <conditionalFormatting sqref="Q41">
    <cfRule type="cellIs" dxfId="668" priority="137" operator="equal">
      <formula>"No valorable"</formula>
    </cfRule>
  </conditionalFormatting>
  <conditionalFormatting sqref="K12:O12">
    <cfRule type="cellIs" dxfId="667" priority="133" operator="equal">
      <formula>0</formula>
    </cfRule>
    <cfRule type="cellIs" dxfId="666" priority="134" operator="equal">
      <formula>"X"</formula>
    </cfRule>
  </conditionalFormatting>
  <conditionalFormatting sqref="P12">
    <cfRule type="containsText" dxfId="665" priority="129" operator="containsText" text="Finalizada">
      <formula>NOT(ISERROR(SEARCH("Finalizada",P12)))</formula>
    </cfRule>
    <cfRule type="containsText" dxfId="664" priority="130" operator="containsText" text="Avanza según planificación">
      <formula>NOT(ISERROR(SEARCH("Avanza según planificación",P12)))</formula>
    </cfRule>
    <cfRule type="containsText" dxfId="663" priority="131" operator="containsText" text="Retrasada">
      <formula>NOT(ISERROR(SEARCH("Retrasada",P12)))</formula>
    </cfRule>
    <cfRule type="containsText" dxfId="662" priority="132" operator="containsText" text="Desestimada">
      <formula>NOT(ISERROR(SEARCH("Desestimada",P12)))</formula>
    </cfRule>
  </conditionalFormatting>
  <conditionalFormatting sqref="J43:J45">
    <cfRule type="containsText" dxfId="661" priority="128" operator="containsText" text="Retrasada">
      <formula>NOT(ISERROR(SEARCH("Retrasada",J43)))</formula>
    </cfRule>
  </conditionalFormatting>
  <conditionalFormatting sqref="R12">
    <cfRule type="containsText" dxfId="660" priority="122" operator="containsText" text="Desestimada">
      <formula>NOT(ISERROR(SEARCH("Desestimada",R12)))</formula>
    </cfRule>
    <cfRule type="containsText" dxfId="659" priority="123" operator="containsText" text="Avanza según planificación">
      <formula>NOT(ISERROR(SEARCH("Avanza según planificación",R12)))</formula>
    </cfRule>
    <cfRule type="containsText" dxfId="658" priority="124" operator="containsText" text="Retrasada">
      <formula>NOT(ISERROR(SEARCH("Retrasada",R12)))</formula>
    </cfRule>
    <cfRule type="containsText" dxfId="657" priority="125" operator="containsText" text="Finalizada">
      <formula>NOT(ISERROR(SEARCH("Finalizada",R12)))</formula>
    </cfRule>
  </conditionalFormatting>
  <conditionalFormatting sqref="R12">
    <cfRule type="cellIs" dxfId="656" priority="121" operator="equal">
      <formula>"No Valorable"</formula>
    </cfRule>
  </conditionalFormatting>
  <conditionalFormatting sqref="R4">
    <cfRule type="containsText" dxfId="655" priority="117" operator="containsText" text="Finalizada">
      <formula>NOT(ISERROR(SEARCH("Finalizada",R4)))</formula>
    </cfRule>
    <cfRule type="containsText" dxfId="654" priority="118" operator="containsText" text="Avanza según planificación">
      <formula>NOT(ISERROR(SEARCH("Avanza según planificación",R4)))</formula>
    </cfRule>
    <cfRule type="containsText" dxfId="653" priority="119" operator="containsText" text="Retrasada">
      <formula>NOT(ISERROR(SEARCH("Retrasada",R4)))</formula>
    </cfRule>
    <cfRule type="containsText" dxfId="652" priority="120" operator="containsText" text="Desestimada">
      <formula>NOT(ISERROR(SEARCH("Desestimada",R4)))</formula>
    </cfRule>
  </conditionalFormatting>
  <conditionalFormatting sqref="R4">
    <cfRule type="cellIs" dxfId="651" priority="116" operator="equal">
      <formula>"No valorable"</formula>
    </cfRule>
  </conditionalFormatting>
  <conditionalFormatting sqref="R22">
    <cfRule type="containsText" dxfId="650" priority="97" operator="containsText" text="Finalizada">
      <formula>NOT(ISERROR(SEARCH("Finalizada",R22)))</formula>
    </cfRule>
    <cfRule type="containsText" dxfId="649" priority="98" operator="containsText" text="Avanza según planificación">
      <formula>NOT(ISERROR(SEARCH("Avanza según planificación",R22)))</formula>
    </cfRule>
    <cfRule type="containsText" dxfId="648" priority="99" operator="containsText" text="Retrasada">
      <formula>NOT(ISERROR(SEARCH("Retrasada",R22)))</formula>
    </cfRule>
    <cfRule type="containsText" dxfId="647" priority="100" operator="containsText" text="Desestimada">
      <formula>NOT(ISERROR(SEARCH("Desestimada",R22)))</formula>
    </cfRule>
  </conditionalFormatting>
  <conditionalFormatting sqref="R22">
    <cfRule type="cellIs" dxfId="646" priority="96" operator="equal">
      <formula>"No valorable"</formula>
    </cfRule>
  </conditionalFormatting>
  <conditionalFormatting sqref="R8">
    <cfRule type="containsText" dxfId="645" priority="112" operator="containsText" text="Finalizada">
      <formula>NOT(ISERROR(SEARCH("Finalizada",R8)))</formula>
    </cfRule>
    <cfRule type="containsText" dxfId="644" priority="113" operator="containsText" text="Avanza según planificación">
      <formula>NOT(ISERROR(SEARCH("Avanza según planificación",R8)))</formula>
    </cfRule>
    <cfRule type="containsText" dxfId="643" priority="114" operator="containsText" text="Retrasada">
      <formula>NOT(ISERROR(SEARCH("Retrasada",R8)))</formula>
    </cfRule>
    <cfRule type="containsText" dxfId="642" priority="115" operator="containsText" text="Desestimada">
      <formula>NOT(ISERROR(SEARCH("Desestimada",R8)))</formula>
    </cfRule>
  </conditionalFormatting>
  <conditionalFormatting sqref="R8">
    <cfRule type="cellIs" dxfId="641" priority="111" operator="equal">
      <formula>"No valorable"</formula>
    </cfRule>
  </conditionalFormatting>
  <conditionalFormatting sqref="R13">
    <cfRule type="containsText" dxfId="640" priority="107" operator="containsText" text="Finalizada">
      <formula>NOT(ISERROR(SEARCH("Finalizada",R13)))</formula>
    </cfRule>
    <cfRule type="containsText" dxfId="639" priority="108" operator="containsText" text="Avanza según planificación">
      <formula>NOT(ISERROR(SEARCH("Avanza según planificación",R13)))</formula>
    </cfRule>
    <cfRule type="containsText" dxfId="638" priority="109" operator="containsText" text="Retrasada">
      <formula>NOT(ISERROR(SEARCH("Retrasada",R13)))</formula>
    </cfRule>
    <cfRule type="containsText" dxfId="637" priority="110" operator="containsText" text="Desestimada">
      <formula>NOT(ISERROR(SEARCH("Desestimada",R13)))</formula>
    </cfRule>
  </conditionalFormatting>
  <conditionalFormatting sqref="R13">
    <cfRule type="cellIs" dxfId="636" priority="106" operator="equal">
      <formula>"No valorable"</formula>
    </cfRule>
  </conditionalFormatting>
  <conditionalFormatting sqref="R17">
    <cfRule type="containsText" dxfId="635" priority="102" operator="containsText" text="Finalizada">
      <formula>NOT(ISERROR(SEARCH("Finalizada",R17)))</formula>
    </cfRule>
    <cfRule type="containsText" dxfId="634" priority="103" operator="containsText" text="Avanza según planificación">
      <formula>NOT(ISERROR(SEARCH("Avanza según planificación",R17)))</formula>
    </cfRule>
    <cfRule type="containsText" dxfId="633" priority="104" operator="containsText" text="Retrasada">
      <formula>NOT(ISERROR(SEARCH("Retrasada",R17)))</formula>
    </cfRule>
    <cfRule type="containsText" dxfId="632" priority="105" operator="containsText" text="Desestimada">
      <formula>NOT(ISERROR(SEARCH("Desestimada",R17)))</formula>
    </cfRule>
  </conditionalFormatting>
  <conditionalFormatting sqref="R17">
    <cfRule type="cellIs" dxfId="631" priority="101" operator="equal">
      <formula>"No valorable"</formula>
    </cfRule>
  </conditionalFormatting>
  <conditionalFormatting sqref="R29">
    <cfRule type="containsText" dxfId="630" priority="92" operator="containsText" text="Finalizada">
      <formula>NOT(ISERROR(SEARCH("Finalizada",R29)))</formula>
    </cfRule>
    <cfRule type="containsText" dxfId="629" priority="93" operator="containsText" text="Avanza según planificación">
      <formula>NOT(ISERROR(SEARCH("Avanza según planificación",R29)))</formula>
    </cfRule>
    <cfRule type="containsText" dxfId="628" priority="94" operator="containsText" text="Retrasada">
      <formula>NOT(ISERROR(SEARCH("Retrasada",R29)))</formula>
    </cfRule>
    <cfRule type="containsText" dxfId="627" priority="95" operator="containsText" text="Desestimada">
      <formula>NOT(ISERROR(SEARCH("Desestimada",R29)))</formula>
    </cfRule>
  </conditionalFormatting>
  <conditionalFormatting sqref="R29">
    <cfRule type="cellIs" dxfId="626" priority="91" operator="equal">
      <formula>"No valorable"</formula>
    </cfRule>
  </conditionalFormatting>
  <conditionalFormatting sqref="R36">
    <cfRule type="containsText" dxfId="625" priority="87" operator="containsText" text="Finalizada">
      <formula>NOT(ISERROR(SEARCH("Finalizada",R36)))</formula>
    </cfRule>
    <cfRule type="containsText" dxfId="624" priority="88" operator="containsText" text="Avanza según planificación">
      <formula>NOT(ISERROR(SEARCH("Avanza según planificación",R36)))</formula>
    </cfRule>
    <cfRule type="containsText" dxfId="623" priority="89" operator="containsText" text="Retrasada">
      <formula>NOT(ISERROR(SEARCH("Retrasada",R36)))</formula>
    </cfRule>
    <cfRule type="containsText" dxfId="622" priority="90" operator="containsText" text="Desestimada">
      <formula>NOT(ISERROR(SEARCH("Desestimada",R36)))</formula>
    </cfRule>
  </conditionalFormatting>
  <conditionalFormatting sqref="R36">
    <cfRule type="cellIs" dxfId="621" priority="86" operator="equal">
      <formula>"No valorable"</formula>
    </cfRule>
  </conditionalFormatting>
  <conditionalFormatting sqref="R39">
    <cfRule type="containsText" dxfId="620" priority="82" operator="containsText" text="Finalizada">
      <formula>NOT(ISERROR(SEARCH("Finalizada",R39)))</formula>
    </cfRule>
    <cfRule type="containsText" dxfId="619" priority="83" operator="containsText" text="Avanza según planificación">
      <formula>NOT(ISERROR(SEARCH("Avanza según planificación",R39)))</formula>
    </cfRule>
    <cfRule type="containsText" dxfId="618" priority="84" operator="containsText" text="Retrasada">
      <formula>NOT(ISERROR(SEARCH("Retrasada",R39)))</formula>
    </cfRule>
    <cfRule type="containsText" dxfId="617" priority="85" operator="containsText" text="Desestimada">
      <formula>NOT(ISERROR(SEARCH("Desestimada",R39)))</formula>
    </cfRule>
  </conditionalFormatting>
  <conditionalFormatting sqref="R39">
    <cfRule type="cellIs" dxfId="616" priority="81" operator="equal">
      <formula>"No valorable"</formula>
    </cfRule>
  </conditionalFormatting>
  <conditionalFormatting sqref="R11">
    <cfRule type="containsText" dxfId="615" priority="72" operator="containsText" text="Finalizada">
      <formula>NOT(ISERROR(SEARCH("Finalizada",R11)))</formula>
    </cfRule>
    <cfRule type="containsText" dxfId="614" priority="73" operator="containsText" text="Avanza según planificación">
      <formula>NOT(ISERROR(SEARCH("Avanza según planificación",R11)))</formula>
    </cfRule>
    <cfRule type="containsText" dxfId="613" priority="74" operator="containsText" text="Retrasada">
      <formula>NOT(ISERROR(SEARCH("Retrasada",R11)))</formula>
    </cfRule>
    <cfRule type="containsText" dxfId="612" priority="75" operator="containsText" text="Desestimada">
      <formula>NOT(ISERROR(SEARCH("Desestimada",R11)))</formula>
    </cfRule>
  </conditionalFormatting>
  <conditionalFormatting sqref="R11">
    <cfRule type="cellIs" dxfId="611" priority="71" operator="equal">
      <formula>"No valorable"</formula>
    </cfRule>
  </conditionalFormatting>
  <conditionalFormatting sqref="R7">
    <cfRule type="containsText" dxfId="610" priority="77" operator="containsText" text="Finalizada">
      <formula>NOT(ISERROR(SEARCH("Finalizada",R7)))</formula>
    </cfRule>
    <cfRule type="containsText" dxfId="609" priority="78" operator="containsText" text="Avanza según planificación">
      <formula>NOT(ISERROR(SEARCH("Avanza según planificación",R7)))</formula>
    </cfRule>
    <cfRule type="containsText" dxfId="608" priority="79" operator="containsText" text="Retrasada">
      <formula>NOT(ISERROR(SEARCH("Retrasada",R7)))</formula>
    </cfRule>
    <cfRule type="containsText" dxfId="607" priority="80" operator="containsText" text="Desestimada">
      <formula>NOT(ISERROR(SEARCH("Desestimada",R7)))</formula>
    </cfRule>
  </conditionalFormatting>
  <conditionalFormatting sqref="R7">
    <cfRule type="cellIs" dxfId="606" priority="76" operator="equal">
      <formula>"No valorable"</formula>
    </cfRule>
  </conditionalFormatting>
  <conditionalFormatting sqref="R16">
    <cfRule type="containsText" dxfId="605" priority="67" operator="containsText" text="Finalizada">
      <formula>NOT(ISERROR(SEARCH("Finalizada",R16)))</formula>
    </cfRule>
    <cfRule type="containsText" dxfId="604" priority="68" operator="containsText" text="Avanza según planificación">
      <formula>NOT(ISERROR(SEARCH("Avanza según planificación",R16)))</formula>
    </cfRule>
    <cfRule type="containsText" dxfId="603" priority="69" operator="containsText" text="Retrasada">
      <formula>NOT(ISERROR(SEARCH("Retrasada",R16)))</formula>
    </cfRule>
    <cfRule type="containsText" dxfId="602" priority="70" operator="containsText" text="Desestimada">
      <formula>NOT(ISERROR(SEARCH("Desestimada",R16)))</formula>
    </cfRule>
  </conditionalFormatting>
  <conditionalFormatting sqref="R16">
    <cfRule type="cellIs" dxfId="601" priority="66" operator="equal">
      <formula>"No valorable"</formula>
    </cfRule>
  </conditionalFormatting>
  <conditionalFormatting sqref="R21">
    <cfRule type="containsText" dxfId="600" priority="62" operator="containsText" text="Finalizada">
      <formula>NOT(ISERROR(SEARCH("Finalizada",R21)))</formula>
    </cfRule>
    <cfRule type="containsText" dxfId="599" priority="63" operator="containsText" text="Avanza según planificación">
      <formula>NOT(ISERROR(SEARCH("Avanza según planificación",R21)))</formula>
    </cfRule>
    <cfRule type="containsText" dxfId="598" priority="64" operator="containsText" text="Retrasada">
      <formula>NOT(ISERROR(SEARCH("Retrasada",R21)))</formula>
    </cfRule>
    <cfRule type="containsText" dxfId="597" priority="65" operator="containsText" text="Desestimada">
      <formula>NOT(ISERROR(SEARCH("Desestimada",R21)))</formula>
    </cfRule>
  </conditionalFormatting>
  <conditionalFormatting sqref="R21">
    <cfRule type="cellIs" dxfId="596" priority="61" operator="equal">
      <formula>"No valorable"</formula>
    </cfRule>
  </conditionalFormatting>
  <conditionalFormatting sqref="R28">
    <cfRule type="containsText" dxfId="595" priority="57" operator="containsText" text="Finalizada">
      <formula>NOT(ISERROR(SEARCH("Finalizada",R28)))</formula>
    </cfRule>
    <cfRule type="containsText" dxfId="594" priority="58" operator="containsText" text="Avanza según planificación">
      <formula>NOT(ISERROR(SEARCH("Avanza según planificación",R28)))</formula>
    </cfRule>
    <cfRule type="containsText" dxfId="593" priority="59" operator="containsText" text="Retrasada">
      <formula>NOT(ISERROR(SEARCH("Retrasada",R28)))</formula>
    </cfRule>
    <cfRule type="containsText" dxfId="592" priority="60" operator="containsText" text="Desestimada">
      <formula>NOT(ISERROR(SEARCH("Desestimada",R28)))</formula>
    </cfRule>
  </conditionalFormatting>
  <conditionalFormatting sqref="R28">
    <cfRule type="cellIs" dxfId="591" priority="56" operator="equal">
      <formula>"No valorable"</formula>
    </cfRule>
  </conditionalFormatting>
  <conditionalFormatting sqref="R35">
    <cfRule type="containsText" dxfId="590" priority="52" operator="containsText" text="Finalizada">
      <formula>NOT(ISERROR(SEARCH("Finalizada",R35)))</formula>
    </cfRule>
    <cfRule type="containsText" dxfId="589" priority="53" operator="containsText" text="Avanza según planificación">
      <formula>NOT(ISERROR(SEARCH("Avanza según planificación",R35)))</formula>
    </cfRule>
    <cfRule type="containsText" dxfId="588" priority="54" operator="containsText" text="Retrasada">
      <formula>NOT(ISERROR(SEARCH("Retrasada",R35)))</formula>
    </cfRule>
    <cfRule type="containsText" dxfId="587" priority="55" operator="containsText" text="Desestimada">
      <formula>NOT(ISERROR(SEARCH("Desestimada",R35)))</formula>
    </cfRule>
  </conditionalFormatting>
  <conditionalFormatting sqref="R35">
    <cfRule type="cellIs" dxfId="586" priority="51" operator="equal">
      <formula>"No valorable"</formula>
    </cfRule>
  </conditionalFormatting>
  <conditionalFormatting sqref="R38">
    <cfRule type="containsText" dxfId="585" priority="47" operator="containsText" text="Finalizada">
      <formula>NOT(ISERROR(SEARCH("Finalizada",R38)))</formula>
    </cfRule>
    <cfRule type="containsText" dxfId="584" priority="48" operator="containsText" text="Avanza según planificación">
      <formula>NOT(ISERROR(SEARCH("Avanza según planificación",R38)))</formula>
    </cfRule>
    <cfRule type="containsText" dxfId="583" priority="49" operator="containsText" text="Retrasada">
      <formula>NOT(ISERROR(SEARCH("Retrasada",R38)))</formula>
    </cfRule>
    <cfRule type="containsText" dxfId="582" priority="50" operator="containsText" text="Desestimada">
      <formula>NOT(ISERROR(SEARCH("Desestimada",R38)))</formula>
    </cfRule>
  </conditionalFormatting>
  <conditionalFormatting sqref="R38">
    <cfRule type="cellIs" dxfId="581" priority="46" operator="equal">
      <formula>"No valorable"</formula>
    </cfRule>
  </conditionalFormatting>
  <conditionalFormatting sqref="R5:R6">
    <cfRule type="containsText" dxfId="580" priority="42" operator="containsText" text="Finalizada">
      <formula>NOT(ISERROR(SEARCH("Finalizada",R5)))</formula>
    </cfRule>
    <cfRule type="containsText" dxfId="579" priority="43" operator="containsText" text="Avanza según planificación">
      <formula>NOT(ISERROR(SEARCH("Avanza según planificación",R5)))</formula>
    </cfRule>
    <cfRule type="containsText" dxfId="578" priority="44" operator="containsText" text="Retrasada">
      <formula>NOT(ISERROR(SEARCH("Retrasada",R5)))</formula>
    </cfRule>
    <cfRule type="containsText" dxfId="577" priority="45" operator="containsText" text="Desestimada">
      <formula>NOT(ISERROR(SEARCH("Desestimada",R5)))</formula>
    </cfRule>
  </conditionalFormatting>
  <conditionalFormatting sqref="R5:R6">
    <cfRule type="cellIs" dxfId="576" priority="41" operator="equal">
      <formula>"No valorable"</formula>
    </cfRule>
  </conditionalFormatting>
  <conditionalFormatting sqref="R9:R10">
    <cfRule type="containsText" dxfId="575" priority="37" operator="containsText" text="Finalizada">
      <formula>NOT(ISERROR(SEARCH("Finalizada",R9)))</formula>
    </cfRule>
    <cfRule type="containsText" dxfId="574" priority="38" operator="containsText" text="Avanza según planificación">
      <formula>NOT(ISERROR(SEARCH("Avanza según planificación",R9)))</formula>
    </cfRule>
    <cfRule type="containsText" dxfId="573" priority="39" operator="containsText" text="Retrasada">
      <formula>NOT(ISERROR(SEARCH("Retrasada",R9)))</formula>
    </cfRule>
    <cfRule type="containsText" dxfId="572" priority="40" operator="containsText" text="Desestimada">
      <formula>NOT(ISERROR(SEARCH("Desestimada",R9)))</formula>
    </cfRule>
  </conditionalFormatting>
  <conditionalFormatting sqref="R9:R10">
    <cfRule type="cellIs" dxfId="571" priority="36" operator="equal">
      <formula>"No valorable"</formula>
    </cfRule>
  </conditionalFormatting>
  <conditionalFormatting sqref="R14:R15">
    <cfRule type="containsText" dxfId="570" priority="32" operator="containsText" text="Finalizada">
      <formula>NOT(ISERROR(SEARCH("Finalizada",R14)))</formula>
    </cfRule>
    <cfRule type="containsText" dxfId="569" priority="33" operator="containsText" text="Avanza según planificación">
      <formula>NOT(ISERROR(SEARCH("Avanza según planificación",R14)))</formula>
    </cfRule>
    <cfRule type="containsText" dxfId="568" priority="34" operator="containsText" text="Retrasada">
      <formula>NOT(ISERROR(SEARCH("Retrasada",R14)))</formula>
    </cfRule>
    <cfRule type="containsText" dxfId="567" priority="35" operator="containsText" text="Desestimada">
      <formula>NOT(ISERROR(SEARCH("Desestimada",R14)))</formula>
    </cfRule>
  </conditionalFormatting>
  <conditionalFormatting sqref="R14:R15">
    <cfRule type="cellIs" dxfId="566" priority="31" operator="equal">
      <formula>"No valorable"</formula>
    </cfRule>
  </conditionalFormatting>
  <conditionalFormatting sqref="R18:R20">
    <cfRule type="containsText" dxfId="565" priority="27" operator="containsText" text="Finalizada">
      <formula>NOT(ISERROR(SEARCH("Finalizada",R18)))</formula>
    </cfRule>
    <cfRule type="containsText" dxfId="564" priority="28" operator="containsText" text="Avanza según planificación">
      <formula>NOT(ISERROR(SEARCH("Avanza según planificación",R18)))</formula>
    </cfRule>
    <cfRule type="containsText" dxfId="563" priority="29" operator="containsText" text="Retrasada">
      <formula>NOT(ISERROR(SEARCH("Retrasada",R18)))</formula>
    </cfRule>
    <cfRule type="containsText" dxfId="562" priority="30" operator="containsText" text="Desestimada">
      <formula>NOT(ISERROR(SEARCH("Desestimada",R18)))</formula>
    </cfRule>
  </conditionalFormatting>
  <conditionalFormatting sqref="R18:R20">
    <cfRule type="cellIs" dxfId="561" priority="26" operator="equal">
      <formula>"No valorable"</formula>
    </cfRule>
  </conditionalFormatting>
  <conditionalFormatting sqref="R23:R27">
    <cfRule type="containsText" dxfId="560" priority="22" operator="containsText" text="Finalizada">
      <formula>NOT(ISERROR(SEARCH("Finalizada",R23)))</formula>
    </cfRule>
    <cfRule type="containsText" dxfId="559" priority="23" operator="containsText" text="Avanza según planificación">
      <formula>NOT(ISERROR(SEARCH("Avanza según planificación",R23)))</formula>
    </cfRule>
    <cfRule type="containsText" dxfId="558" priority="24" operator="containsText" text="Retrasada">
      <formula>NOT(ISERROR(SEARCH("Retrasada",R23)))</formula>
    </cfRule>
    <cfRule type="containsText" dxfId="557" priority="25" operator="containsText" text="Desestimada">
      <formula>NOT(ISERROR(SEARCH("Desestimada",R23)))</formula>
    </cfRule>
  </conditionalFormatting>
  <conditionalFormatting sqref="R23:R27">
    <cfRule type="cellIs" dxfId="556" priority="21" operator="equal">
      <formula>"No valorable"</formula>
    </cfRule>
  </conditionalFormatting>
  <conditionalFormatting sqref="R30:R34">
    <cfRule type="containsText" dxfId="555" priority="17" operator="containsText" text="Finalizada">
      <formula>NOT(ISERROR(SEARCH("Finalizada",R30)))</formula>
    </cfRule>
    <cfRule type="containsText" dxfId="554" priority="18" operator="containsText" text="Avanza según planificación">
      <formula>NOT(ISERROR(SEARCH("Avanza según planificación",R30)))</formula>
    </cfRule>
    <cfRule type="containsText" dxfId="553" priority="19" operator="containsText" text="Retrasada">
      <formula>NOT(ISERROR(SEARCH("Retrasada",R30)))</formula>
    </cfRule>
    <cfRule type="containsText" dxfId="552" priority="20" operator="containsText" text="Desestimada">
      <formula>NOT(ISERROR(SEARCH("Desestimada",R30)))</formula>
    </cfRule>
  </conditionalFormatting>
  <conditionalFormatting sqref="R30:R34">
    <cfRule type="cellIs" dxfId="551" priority="16" operator="equal">
      <formula>"No valorable"</formula>
    </cfRule>
  </conditionalFormatting>
  <conditionalFormatting sqref="R37">
    <cfRule type="containsText" dxfId="550" priority="12" operator="containsText" text="Finalizada">
      <formula>NOT(ISERROR(SEARCH("Finalizada",R37)))</formula>
    </cfRule>
    <cfRule type="containsText" dxfId="549" priority="13" operator="containsText" text="Avanza según planificación">
      <formula>NOT(ISERROR(SEARCH("Avanza según planificación",R37)))</formula>
    </cfRule>
    <cfRule type="containsText" dxfId="548" priority="14" operator="containsText" text="Retrasada">
      <formula>NOT(ISERROR(SEARCH("Retrasada",R37)))</formula>
    </cfRule>
    <cfRule type="containsText" dxfId="547" priority="15" operator="containsText" text="Desestimada">
      <formula>NOT(ISERROR(SEARCH("Desestimada",R37)))</formula>
    </cfRule>
  </conditionalFormatting>
  <conditionalFormatting sqref="R37">
    <cfRule type="cellIs" dxfId="546" priority="11" operator="equal">
      <formula>"No valorable"</formula>
    </cfRule>
  </conditionalFormatting>
  <conditionalFormatting sqref="R40">
    <cfRule type="containsText" dxfId="545" priority="7" operator="containsText" text="Finalizada">
      <formula>NOT(ISERROR(SEARCH("Finalizada",R40)))</formula>
    </cfRule>
    <cfRule type="containsText" dxfId="544" priority="8" operator="containsText" text="Avanza según planificación">
      <formula>NOT(ISERROR(SEARCH("Avanza según planificación",R40)))</formula>
    </cfRule>
    <cfRule type="containsText" dxfId="543" priority="9" operator="containsText" text="Retrasada">
      <formula>NOT(ISERROR(SEARCH("Retrasada",R40)))</formula>
    </cfRule>
    <cfRule type="containsText" dxfId="542" priority="10" operator="containsText" text="Desestimada">
      <formula>NOT(ISERROR(SEARCH("Desestimada",R40)))</formula>
    </cfRule>
  </conditionalFormatting>
  <conditionalFormatting sqref="R40">
    <cfRule type="cellIs" dxfId="541" priority="6" operator="equal">
      <formula>"No valorable"</formula>
    </cfRule>
  </conditionalFormatting>
  <conditionalFormatting sqref="R41">
    <cfRule type="containsText" dxfId="540" priority="2" operator="containsText" text="Finalizada">
      <formula>NOT(ISERROR(SEARCH("Finalizada",R41)))</formula>
    </cfRule>
    <cfRule type="containsText" dxfId="539" priority="3" operator="containsText" text="Avanza según planificación">
      <formula>NOT(ISERROR(SEARCH("Avanza según planificación",R41)))</formula>
    </cfRule>
    <cfRule type="containsText" dxfId="538" priority="4" operator="containsText" text="Retrasada">
      <formula>NOT(ISERROR(SEARCH("Retrasada",R41)))</formula>
    </cfRule>
    <cfRule type="containsText" dxfId="537" priority="5" operator="containsText" text="Desestimada">
      <formula>NOT(ISERROR(SEARCH("Desestimada",R41)))</formula>
    </cfRule>
  </conditionalFormatting>
  <conditionalFormatting sqref="R41">
    <cfRule type="cellIs" dxfId="536" priority="1" operator="equal">
      <formula>"No valorable"</formula>
    </cfRule>
  </conditionalFormatting>
  <dataValidations count="3">
    <dataValidation type="list" allowBlank="1" showInputMessage="1" showErrorMessage="1" sqref="S4 H4:J41">
      <formula1>Estado</formula1>
    </dataValidation>
    <dataValidation showInputMessage="1" showErrorMessage="1" sqref="Q44:R46 Q1:R42 R61 Q62:R1048576"/>
    <dataValidation type="list" showInputMessage="1" showErrorMessage="1" sqref="P4:P41 G4:G41">
      <formula1>Estado</formula1>
    </dataValidation>
  </dataValidations>
  <pageMargins left="0.39370078740157483" right="0.39370078740157483" top="0.39370078740157483" bottom="0.39370078740157483" header="0.31496062992125984" footer="0.31496062992125984"/>
  <pageSetup paperSize="8" scale="56"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70"/>
  <sheetViews>
    <sheetView zoomScaleNormal="100" workbookViewId="0">
      <pane ySplit="3" topLeftCell="A4" activePane="bottomLeft" state="frozen"/>
      <selection activeCell="C53" sqref="C53"/>
      <selection pane="bottomLeft"/>
    </sheetView>
  </sheetViews>
  <sheetFormatPr baseColWidth="10" defaultColWidth="11.42578125" defaultRowHeight="12.75" x14ac:dyDescent="0.2"/>
  <cols>
    <col min="1" max="1" width="26.42578125" style="4" customWidth="1"/>
    <col min="2" max="2" width="49.7109375" style="4" customWidth="1"/>
    <col min="3" max="3" width="89.42578125" style="14" customWidth="1"/>
    <col min="4" max="4" width="13" style="4" customWidth="1"/>
    <col min="5" max="5" width="18.42578125" style="4" customWidth="1"/>
    <col min="6" max="6" width="19.7109375" style="4" bestFit="1" customWidth="1"/>
    <col min="7" max="15" width="12.7109375" style="2" customWidth="1"/>
    <col min="16" max="16" width="14.7109375" style="2" customWidth="1"/>
    <col min="17" max="17" width="7.140625" style="2" hidden="1" customWidth="1"/>
    <col min="18" max="18" width="7.140625" style="374" customWidth="1"/>
    <col min="19" max="19" width="30.140625" style="2" customWidth="1"/>
    <col min="20" max="20" width="7.42578125" style="488" hidden="1" customWidth="1"/>
    <col min="21" max="21" width="7.42578125" style="527" customWidth="1"/>
    <col min="22" max="22" width="7.42578125" style="10" customWidth="1"/>
    <col min="23" max="24" width="43" style="2" customWidth="1"/>
    <col min="25" max="16384" width="11.42578125" style="2"/>
  </cols>
  <sheetData>
    <row r="1" spans="1:24" ht="15" customHeight="1" x14ac:dyDescent="0.2">
      <c r="A1" s="174"/>
      <c r="B1" s="177" t="s">
        <v>366</v>
      </c>
      <c r="C1" s="178"/>
      <c r="D1" s="162"/>
      <c r="E1" s="162"/>
      <c r="F1" s="173"/>
      <c r="G1" s="876"/>
      <c r="H1" s="877"/>
      <c r="I1" s="877"/>
      <c r="J1" s="878"/>
      <c r="K1" s="211"/>
      <c r="L1" s="211"/>
      <c r="M1" s="211"/>
      <c r="N1" s="211"/>
      <c r="O1" s="211"/>
      <c r="P1" s="211"/>
      <c r="Q1" s="211"/>
      <c r="R1" s="521"/>
      <c r="S1" s="211"/>
    </row>
    <row r="2" spans="1:24" s="1" customFormat="1" ht="15" customHeight="1" thickBot="1" x14ac:dyDescent="0.25">
      <c r="A2" s="164"/>
      <c r="B2" s="41"/>
      <c r="C2" s="56"/>
      <c r="D2" s="42"/>
      <c r="E2" s="42"/>
      <c r="F2" s="41"/>
      <c r="G2" s="892"/>
      <c r="H2" s="893"/>
      <c r="I2" s="893"/>
      <c r="J2" s="894"/>
      <c r="K2" s="214"/>
      <c r="L2" s="214"/>
      <c r="M2" s="214"/>
      <c r="N2" s="214"/>
      <c r="O2" s="214"/>
      <c r="P2" s="214"/>
      <c r="Q2" s="214"/>
      <c r="R2" s="522"/>
      <c r="S2" s="214"/>
      <c r="T2" s="489"/>
      <c r="U2" s="528"/>
      <c r="V2" s="45"/>
    </row>
    <row r="3" spans="1:24" s="45" customFormat="1" ht="26.25" thickBot="1" x14ac:dyDescent="0.25">
      <c r="A3" s="179" t="s">
        <v>4</v>
      </c>
      <c r="B3" s="57" t="s">
        <v>6</v>
      </c>
      <c r="C3" s="57" t="s">
        <v>7</v>
      </c>
      <c r="D3" s="57" t="s">
        <v>0</v>
      </c>
      <c r="E3" s="57" t="s">
        <v>5</v>
      </c>
      <c r="F3" s="57" t="s">
        <v>1</v>
      </c>
      <c r="G3" s="57">
        <v>2017</v>
      </c>
      <c r="H3" s="197">
        <v>2018</v>
      </c>
      <c r="I3" s="216">
        <v>2019</v>
      </c>
      <c r="J3" s="180">
        <v>2020</v>
      </c>
      <c r="K3" s="218">
        <v>0</v>
      </c>
      <c r="L3" s="218">
        <v>0.25</v>
      </c>
      <c r="M3" s="218">
        <v>0.5</v>
      </c>
      <c r="N3" s="218">
        <v>0.75</v>
      </c>
      <c r="O3" s="218">
        <v>1</v>
      </c>
      <c r="P3" s="218" t="s">
        <v>2</v>
      </c>
      <c r="Q3" s="218"/>
      <c r="R3" s="523"/>
      <c r="S3" s="219" t="s">
        <v>3</v>
      </c>
      <c r="T3" s="489"/>
      <c r="U3" s="528"/>
      <c r="W3" s="560" t="s">
        <v>1323</v>
      </c>
      <c r="X3" s="561" t="s">
        <v>1324</v>
      </c>
    </row>
    <row r="4" spans="1:24" ht="17.25" customHeight="1" x14ac:dyDescent="0.2">
      <c r="A4" s="824" t="s">
        <v>319</v>
      </c>
      <c r="B4" s="826" t="s">
        <v>302</v>
      </c>
      <c r="C4" s="71" t="s">
        <v>370</v>
      </c>
      <c r="D4" s="34">
        <v>2017</v>
      </c>
      <c r="E4" s="29" t="s">
        <v>600</v>
      </c>
      <c r="F4" s="29" t="s">
        <v>600</v>
      </c>
      <c r="G4" s="260" t="s">
        <v>593</v>
      </c>
      <c r="H4" s="132" t="s">
        <v>593</v>
      </c>
      <c r="I4" s="132"/>
      <c r="J4" s="375"/>
      <c r="K4" s="347"/>
      <c r="L4" s="295" t="s">
        <v>699</v>
      </c>
      <c r="M4" s="295"/>
      <c r="N4" s="295"/>
      <c r="O4" s="289"/>
      <c r="P4" s="276" t="s">
        <v>593</v>
      </c>
      <c r="Q4" s="316">
        <f>IFERROR(LOOKUP("X",K4:O4,$K$58:$O$58),"No Valorable")</f>
        <v>1</v>
      </c>
      <c r="R4" s="530">
        <f>IFERROR(LOOKUP("X",K4:O4,$K$3:$O$3),"No Valorable")</f>
        <v>0.25</v>
      </c>
      <c r="S4" s="199"/>
      <c r="W4" s="782" t="s">
        <v>1274</v>
      </c>
      <c r="X4" s="783" t="s">
        <v>1275</v>
      </c>
    </row>
    <row r="5" spans="1:24" ht="24.75" customHeight="1" x14ac:dyDescent="0.2">
      <c r="A5" s="824"/>
      <c r="B5" s="826"/>
      <c r="C5" s="71" t="s">
        <v>300</v>
      </c>
      <c r="D5" s="34">
        <v>2018</v>
      </c>
      <c r="E5" s="29" t="s">
        <v>600</v>
      </c>
      <c r="F5" s="29" t="s">
        <v>600</v>
      </c>
      <c r="G5" s="221"/>
      <c r="H5" s="29" t="s">
        <v>593</v>
      </c>
      <c r="I5" s="29"/>
      <c r="J5" s="284"/>
      <c r="K5" s="351" t="s">
        <v>699</v>
      </c>
      <c r="L5" s="296"/>
      <c r="M5" s="296"/>
      <c r="N5" s="296"/>
      <c r="O5" s="289"/>
      <c r="P5" s="209" t="s">
        <v>593</v>
      </c>
      <c r="Q5" s="126">
        <f t="shared" ref="Q5:Q46" si="0">IFERROR(LOOKUP("X",K5:O5,$K$58:$O$58),"No Valorable")</f>
        <v>0</v>
      </c>
      <c r="R5" s="531">
        <f t="shared" ref="R5:R47" si="1">IFERROR(LOOKUP("X",K5:O5,$K$3:$O$3),"No Valorable")</f>
        <v>0</v>
      </c>
      <c r="S5" s="6"/>
      <c r="W5" s="782"/>
      <c r="X5" s="783"/>
    </row>
    <row r="6" spans="1:24" ht="39" thickBot="1" x14ac:dyDescent="0.25">
      <c r="A6" s="824"/>
      <c r="B6" s="830"/>
      <c r="C6" s="69" t="s">
        <v>301</v>
      </c>
      <c r="D6" s="144" t="s">
        <v>20</v>
      </c>
      <c r="E6" s="138" t="s">
        <v>600</v>
      </c>
      <c r="F6" s="138" t="s">
        <v>600</v>
      </c>
      <c r="G6" s="222"/>
      <c r="H6" s="40" t="s">
        <v>593</v>
      </c>
      <c r="I6" s="40"/>
      <c r="J6" s="286"/>
      <c r="K6" s="348" t="s">
        <v>699</v>
      </c>
      <c r="L6" s="296"/>
      <c r="M6" s="297"/>
      <c r="N6" s="296"/>
      <c r="O6" s="298"/>
      <c r="P6" s="277" t="s">
        <v>593</v>
      </c>
      <c r="Q6" s="124">
        <f t="shared" si="0"/>
        <v>0</v>
      </c>
      <c r="R6" s="532">
        <f t="shared" si="1"/>
        <v>0</v>
      </c>
      <c r="S6" s="18" t="s">
        <v>800</v>
      </c>
      <c r="T6" s="491">
        <f>AVERAGE(Q4:Q6)</f>
        <v>0.33333333333333331</v>
      </c>
      <c r="U6" s="527">
        <f>AVERAGE(R4:R6)</f>
        <v>8.3333333333333329E-2</v>
      </c>
      <c r="W6" s="772"/>
      <c r="X6" s="773"/>
    </row>
    <row r="7" spans="1:24" ht="58.5" customHeight="1" x14ac:dyDescent="0.2">
      <c r="A7" s="824"/>
      <c r="B7" s="817" t="s">
        <v>304</v>
      </c>
      <c r="C7" s="128" t="s">
        <v>303</v>
      </c>
      <c r="D7" s="110">
        <v>2017</v>
      </c>
      <c r="E7" s="111" t="s">
        <v>688</v>
      </c>
      <c r="F7" s="111" t="s">
        <v>600</v>
      </c>
      <c r="G7" s="260" t="s">
        <v>593</v>
      </c>
      <c r="H7" s="132" t="s">
        <v>595</v>
      </c>
      <c r="I7" s="132"/>
      <c r="J7" s="375"/>
      <c r="K7" s="347"/>
      <c r="L7" s="295"/>
      <c r="M7" s="295"/>
      <c r="N7" s="295" t="s">
        <v>699</v>
      </c>
      <c r="O7" s="289"/>
      <c r="P7" s="276" t="s">
        <v>593</v>
      </c>
      <c r="Q7" s="316">
        <f t="shared" si="0"/>
        <v>3</v>
      </c>
      <c r="R7" s="530">
        <f t="shared" si="1"/>
        <v>0.75</v>
      </c>
      <c r="S7" s="199" t="s">
        <v>801</v>
      </c>
      <c r="W7" s="792" t="s">
        <v>1276</v>
      </c>
      <c r="X7" s="793" t="s">
        <v>1277</v>
      </c>
    </row>
    <row r="8" spans="1:24" ht="38.25" customHeight="1" x14ac:dyDescent="0.2">
      <c r="A8" s="824"/>
      <c r="B8" s="826"/>
      <c r="C8" s="71" t="s">
        <v>327</v>
      </c>
      <c r="D8" s="34">
        <v>2017</v>
      </c>
      <c r="E8" s="29" t="s">
        <v>689</v>
      </c>
      <c r="F8" s="29" t="s">
        <v>600</v>
      </c>
      <c r="G8" s="221" t="s">
        <v>595</v>
      </c>
      <c r="H8" s="29" t="s">
        <v>700</v>
      </c>
      <c r="I8" s="29" t="s">
        <v>700</v>
      </c>
      <c r="J8" s="284" t="s">
        <v>700</v>
      </c>
      <c r="K8" s="351"/>
      <c r="L8" s="296"/>
      <c r="M8" s="296"/>
      <c r="N8" s="296"/>
      <c r="O8" s="289" t="s">
        <v>699</v>
      </c>
      <c r="P8" s="209" t="s">
        <v>595</v>
      </c>
      <c r="Q8" s="126">
        <f t="shared" si="0"/>
        <v>4</v>
      </c>
      <c r="R8" s="531">
        <f t="shared" si="1"/>
        <v>1</v>
      </c>
      <c r="S8" s="6"/>
      <c r="W8" s="782" t="s">
        <v>1278</v>
      </c>
      <c r="X8" s="783"/>
    </row>
    <row r="9" spans="1:24" ht="46.5" customHeight="1" x14ac:dyDescent="0.2">
      <c r="A9" s="824"/>
      <c r="B9" s="826"/>
      <c r="C9" s="71" t="s">
        <v>328</v>
      </c>
      <c r="D9" s="34">
        <v>2017</v>
      </c>
      <c r="E9" s="29" t="s">
        <v>689</v>
      </c>
      <c r="F9" s="29" t="s">
        <v>600</v>
      </c>
      <c r="G9" s="221" t="s">
        <v>593</v>
      </c>
      <c r="H9" s="29" t="s">
        <v>595</v>
      </c>
      <c r="I9" s="29"/>
      <c r="J9" s="284"/>
      <c r="K9" s="351"/>
      <c r="L9" s="296"/>
      <c r="M9" s="296"/>
      <c r="N9" s="296" t="s">
        <v>699</v>
      </c>
      <c r="O9" s="289"/>
      <c r="P9" s="209" t="s">
        <v>593</v>
      </c>
      <c r="Q9" s="126">
        <f t="shared" si="0"/>
        <v>3</v>
      </c>
      <c r="R9" s="531">
        <f t="shared" si="1"/>
        <v>0.75</v>
      </c>
      <c r="S9" s="6"/>
      <c r="W9" s="782" t="s">
        <v>1279</v>
      </c>
      <c r="X9" s="783" t="s">
        <v>1280</v>
      </c>
    </row>
    <row r="10" spans="1:24" ht="33.75" customHeight="1" x14ac:dyDescent="0.2">
      <c r="A10" s="824"/>
      <c r="B10" s="826"/>
      <c r="C10" s="71" t="s">
        <v>329</v>
      </c>
      <c r="D10" s="34" t="s">
        <v>11</v>
      </c>
      <c r="E10" s="29" t="s">
        <v>689</v>
      </c>
      <c r="F10" s="29" t="s">
        <v>600</v>
      </c>
      <c r="G10" s="221" t="s">
        <v>593</v>
      </c>
      <c r="H10" s="29" t="s">
        <v>593</v>
      </c>
      <c r="I10" s="29"/>
      <c r="J10" s="284"/>
      <c r="K10" s="351"/>
      <c r="L10" s="296" t="s">
        <v>699</v>
      </c>
      <c r="M10" s="296"/>
      <c r="N10" s="296"/>
      <c r="O10" s="289"/>
      <c r="P10" s="209" t="s">
        <v>593</v>
      </c>
      <c r="Q10" s="126">
        <f t="shared" si="0"/>
        <v>1</v>
      </c>
      <c r="R10" s="531">
        <f t="shared" si="1"/>
        <v>0.25</v>
      </c>
      <c r="S10" s="6"/>
      <c r="W10" s="782"/>
      <c r="X10" s="783" t="s">
        <v>1281</v>
      </c>
    </row>
    <row r="11" spans="1:24" ht="29.25" customHeight="1" thickBot="1" x14ac:dyDescent="0.25">
      <c r="A11" s="824"/>
      <c r="B11" s="830"/>
      <c r="C11" s="74" t="s">
        <v>330</v>
      </c>
      <c r="D11" s="75" t="s">
        <v>11</v>
      </c>
      <c r="E11" s="76" t="s">
        <v>690</v>
      </c>
      <c r="F11" s="76" t="s">
        <v>682</v>
      </c>
      <c r="G11" s="222" t="s">
        <v>595</v>
      </c>
      <c r="H11" s="40" t="s">
        <v>593</v>
      </c>
      <c r="I11" s="40"/>
      <c r="J11" s="286"/>
      <c r="K11" s="348"/>
      <c r="L11" s="296" t="s">
        <v>699</v>
      </c>
      <c r="M11" s="297"/>
      <c r="N11" s="296"/>
      <c r="O11" s="298"/>
      <c r="P11" s="277" t="s">
        <v>593</v>
      </c>
      <c r="Q11" s="124">
        <f t="shared" si="0"/>
        <v>1</v>
      </c>
      <c r="R11" s="532">
        <f t="shared" si="1"/>
        <v>0.25</v>
      </c>
      <c r="S11" s="18"/>
      <c r="T11" s="491">
        <f>AVERAGE(Q7:Q11)</f>
        <v>2.4</v>
      </c>
      <c r="U11" s="527">
        <f>AVERAGE(R7:R11)</f>
        <v>0.6</v>
      </c>
      <c r="W11" s="778" t="s">
        <v>1282</v>
      </c>
      <c r="X11" s="779" t="s">
        <v>1283</v>
      </c>
    </row>
    <row r="12" spans="1:24" ht="33" customHeight="1" x14ac:dyDescent="0.2">
      <c r="A12" s="824"/>
      <c r="B12" s="901" t="s">
        <v>371</v>
      </c>
      <c r="C12" s="79" t="s">
        <v>513</v>
      </c>
      <c r="D12" s="146" t="s">
        <v>11</v>
      </c>
      <c r="E12" s="147" t="s">
        <v>691</v>
      </c>
      <c r="F12" s="147" t="s">
        <v>600</v>
      </c>
      <c r="G12" s="260" t="s">
        <v>595</v>
      </c>
      <c r="H12" s="132" t="s">
        <v>700</v>
      </c>
      <c r="I12" s="132" t="s">
        <v>700</v>
      </c>
      <c r="J12" s="375" t="s">
        <v>700</v>
      </c>
      <c r="K12" s="347"/>
      <c r="L12" s="295"/>
      <c r="M12" s="295"/>
      <c r="N12" s="295"/>
      <c r="O12" s="289" t="s">
        <v>699</v>
      </c>
      <c r="P12" s="276" t="s">
        <v>595</v>
      </c>
      <c r="Q12" s="316">
        <f t="shared" si="0"/>
        <v>4</v>
      </c>
      <c r="R12" s="530">
        <f t="shared" si="1"/>
        <v>1</v>
      </c>
      <c r="S12" s="199"/>
      <c r="W12" s="784" t="s">
        <v>1284</v>
      </c>
      <c r="X12" s="785"/>
    </row>
    <row r="13" spans="1:24" ht="26.25" customHeight="1" x14ac:dyDescent="0.2">
      <c r="A13" s="824"/>
      <c r="B13" s="913"/>
      <c r="C13" s="71" t="s">
        <v>305</v>
      </c>
      <c r="D13" s="34" t="s">
        <v>11</v>
      </c>
      <c r="E13" s="29" t="s">
        <v>692</v>
      </c>
      <c r="F13" s="29" t="s">
        <v>600</v>
      </c>
      <c r="G13" s="221" t="s">
        <v>593</v>
      </c>
      <c r="H13" s="29" t="s">
        <v>593</v>
      </c>
      <c r="I13" s="29"/>
      <c r="J13" s="284"/>
      <c r="K13" s="351"/>
      <c r="L13" s="296" t="s">
        <v>699</v>
      </c>
      <c r="M13" s="296"/>
      <c r="N13" s="296"/>
      <c r="O13" s="289"/>
      <c r="P13" s="209" t="s">
        <v>593</v>
      </c>
      <c r="Q13" s="126">
        <f t="shared" si="0"/>
        <v>1</v>
      </c>
      <c r="R13" s="531">
        <f t="shared" si="1"/>
        <v>0.25</v>
      </c>
      <c r="S13" s="6"/>
      <c r="W13" s="782" t="s">
        <v>1285</v>
      </c>
      <c r="X13" s="783" t="s">
        <v>1286</v>
      </c>
    </row>
    <row r="14" spans="1:24" ht="27.75" customHeight="1" thickBot="1" x14ac:dyDescent="0.25">
      <c r="A14" s="824"/>
      <c r="B14" s="914"/>
      <c r="C14" s="69" t="s">
        <v>306</v>
      </c>
      <c r="D14" s="144" t="s">
        <v>20</v>
      </c>
      <c r="E14" s="138" t="s">
        <v>600</v>
      </c>
      <c r="F14" s="138" t="s">
        <v>600</v>
      </c>
      <c r="G14" s="222"/>
      <c r="H14" s="40" t="s">
        <v>593</v>
      </c>
      <c r="I14" s="40"/>
      <c r="J14" s="286"/>
      <c r="K14" s="348" t="s">
        <v>699</v>
      </c>
      <c r="L14" s="296"/>
      <c r="M14" s="297"/>
      <c r="N14" s="296"/>
      <c r="O14" s="298"/>
      <c r="P14" s="277" t="s">
        <v>593</v>
      </c>
      <c r="Q14" s="124">
        <f t="shared" si="0"/>
        <v>0</v>
      </c>
      <c r="R14" s="532">
        <f t="shared" si="1"/>
        <v>0</v>
      </c>
      <c r="S14" s="18" t="s">
        <v>802</v>
      </c>
      <c r="T14" s="491">
        <f>AVERAGE(Q12:Q14)</f>
        <v>1.6666666666666667</v>
      </c>
      <c r="U14" s="527">
        <f>AVERAGE(R12:R14)</f>
        <v>0.41666666666666669</v>
      </c>
      <c r="W14" s="772"/>
      <c r="X14" s="773"/>
    </row>
    <row r="15" spans="1:24" ht="21.75" customHeight="1" x14ac:dyDescent="0.2">
      <c r="A15" s="824"/>
      <c r="B15" s="853" t="s">
        <v>312</v>
      </c>
      <c r="C15" s="80" t="s">
        <v>372</v>
      </c>
      <c r="D15" s="36">
        <v>2017</v>
      </c>
      <c r="E15" s="37" t="s">
        <v>693</v>
      </c>
      <c r="F15" s="37" t="s">
        <v>600</v>
      </c>
      <c r="G15" s="260" t="s">
        <v>595</v>
      </c>
      <c r="H15" s="132" t="s">
        <v>593</v>
      </c>
      <c r="I15" s="132"/>
      <c r="J15" s="375"/>
      <c r="K15" s="347"/>
      <c r="L15" s="295"/>
      <c r="M15" s="295" t="s">
        <v>699</v>
      </c>
      <c r="N15" s="295"/>
      <c r="O15" s="289"/>
      <c r="P15" s="276" t="s">
        <v>593</v>
      </c>
      <c r="Q15" s="316">
        <f t="shared" si="0"/>
        <v>2</v>
      </c>
      <c r="R15" s="530">
        <f t="shared" si="1"/>
        <v>0.5</v>
      </c>
      <c r="S15" s="199"/>
      <c r="W15" s="780" t="s">
        <v>1287</v>
      </c>
      <c r="X15" s="781" t="s">
        <v>1288</v>
      </c>
    </row>
    <row r="16" spans="1:24" ht="28.5" customHeight="1" x14ac:dyDescent="0.2">
      <c r="A16" s="824"/>
      <c r="B16" s="904"/>
      <c r="C16" s="71" t="s">
        <v>308</v>
      </c>
      <c r="D16" s="34">
        <v>2017</v>
      </c>
      <c r="E16" s="29" t="s">
        <v>693</v>
      </c>
      <c r="F16" s="29" t="s">
        <v>600</v>
      </c>
      <c r="G16" s="221" t="s">
        <v>593</v>
      </c>
      <c r="H16" s="29" t="s">
        <v>593</v>
      </c>
      <c r="I16" s="29"/>
      <c r="J16" s="284"/>
      <c r="K16" s="351"/>
      <c r="L16" s="296" t="s">
        <v>699</v>
      </c>
      <c r="M16" s="296"/>
      <c r="N16" s="296"/>
      <c r="O16" s="289"/>
      <c r="P16" s="209" t="s">
        <v>593</v>
      </c>
      <c r="Q16" s="126">
        <f t="shared" si="0"/>
        <v>1</v>
      </c>
      <c r="R16" s="531">
        <f t="shared" si="1"/>
        <v>0.25</v>
      </c>
      <c r="S16" s="6"/>
      <c r="W16" s="782" t="s">
        <v>1289</v>
      </c>
      <c r="X16" s="783" t="s">
        <v>1290</v>
      </c>
    </row>
    <row r="17" spans="1:24" ht="21.75" customHeight="1" x14ac:dyDescent="0.2">
      <c r="A17" s="824"/>
      <c r="B17" s="904"/>
      <c r="C17" s="71" t="s">
        <v>309</v>
      </c>
      <c r="D17" s="34">
        <v>2017</v>
      </c>
      <c r="E17" s="29" t="s">
        <v>600</v>
      </c>
      <c r="F17" s="29" t="s">
        <v>600</v>
      </c>
      <c r="G17" s="221" t="s">
        <v>595</v>
      </c>
      <c r="H17" s="29" t="s">
        <v>700</v>
      </c>
      <c r="I17" s="29" t="s">
        <v>700</v>
      </c>
      <c r="J17" s="284" t="s">
        <v>700</v>
      </c>
      <c r="K17" s="351"/>
      <c r="L17" s="296"/>
      <c r="M17" s="296"/>
      <c r="N17" s="296"/>
      <c r="O17" s="289" t="s">
        <v>699</v>
      </c>
      <c r="P17" s="209" t="s">
        <v>595</v>
      </c>
      <c r="Q17" s="126">
        <f t="shared" si="0"/>
        <v>4</v>
      </c>
      <c r="R17" s="531">
        <f t="shared" si="1"/>
        <v>1</v>
      </c>
      <c r="S17" s="6"/>
      <c r="W17" s="782" t="s">
        <v>1291</v>
      </c>
      <c r="X17" s="783"/>
    </row>
    <row r="18" spans="1:24" ht="21.75" customHeight="1" x14ac:dyDescent="0.2">
      <c r="A18" s="824"/>
      <c r="B18" s="904"/>
      <c r="C18" s="71" t="s">
        <v>310</v>
      </c>
      <c r="D18" s="34">
        <v>2017</v>
      </c>
      <c r="E18" s="29" t="s">
        <v>600</v>
      </c>
      <c r="F18" s="29" t="s">
        <v>600</v>
      </c>
      <c r="G18" s="221" t="s">
        <v>593</v>
      </c>
      <c r="H18" s="29" t="s">
        <v>595</v>
      </c>
      <c r="I18" s="29" t="s">
        <v>700</v>
      </c>
      <c r="J18" s="284" t="s">
        <v>700</v>
      </c>
      <c r="K18" s="351"/>
      <c r="L18" s="296"/>
      <c r="M18" s="296"/>
      <c r="N18" s="296"/>
      <c r="O18" s="289" t="s">
        <v>699</v>
      </c>
      <c r="P18" s="209" t="s">
        <v>595</v>
      </c>
      <c r="Q18" s="126">
        <f t="shared" si="0"/>
        <v>4</v>
      </c>
      <c r="R18" s="531">
        <f t="shared" si="1"/>
        <v>1</v>
      </c>
      <c r="S18" s="6"/>
      <c r="W18" s="782" t="s">
        <v>1292</v>
      </c>
      <c r="X18" s="783" t="s">
        <v>1293</v>
      </c>
    </row>
    <row r="19" spans="1:24" ht="21.75" customHeight="1" thickBot="1" x14ac:dyDescent="0.25">
      <c r="A19" s="824"/>
      <c r="B19" s="854"/>
      <c r="C19" s="78" t="s">
        <v>311</v>
      </c>
      <c r="D19" s="39" t="s">
        <v>20</v>
      </c>
      <c r="E19" s="40" t="s">
        <v>600</v>
      </c>
      <c r="F19" s="40" t="s">
        <v>600</v>
      </c>
      <c r="G19" s="222"/>
      <c r="H19" s="40" t="s">
        <v>593</v>
      </c>
      <c r="I19" s="40"/>
      <c r="J19" s="286"/>
      <c r="K19" s="348"/>
      <c r="L19" s="296" t="s">
        <v>699</v>
      </c>
      <c r="M19" s="297"/>
      <c r="N19" s="296"/>
      <c r="O19" s="298"/>
      <c r="P19" s="277" t="s">
        <v>593</v>
      </c>
      <c r="Q19" s="124">
        <f t="shared" si="0"/>
        <v>1</v>
      </c>
      <c r="R19" s="532">
        <f t="shared" si="1"/>
        <v>0.25</v>
      </c>
      <c r="S19" s="18"/>
      <c r="T19" s="491">
        <f>AVERAGE(Q15:Q19)</f>
        <v>2.4</v>
      </c>
      <c r="U19" s="527">
        <f>AVERAGE(R15:R19)</f>
        <v>0.6</v>
      </c>
      <c r="W19" s="776"/>
      <c r="X19" s="777" t="s">
        <v>1294</v>
      </c>
    </row>
    <row r="20" spans="1:24" ht="30" customHeight="1" x14ac:dyDescent="0.2">
      <c r="A20" s="824"/>
      <c r="B20" s="905" t="s">
        <v>317</v>
      </c>
      <c r="C20" s="79" t="s">
        <v>313</v>
      </c>
      <c r="D20" s="146" t="s">
        <v>11</v>
      </c>
      <c r="E20" s="147" t="s">
        <v>318</v>
      </c>
      <c r="F20" s="147" t="s">
        <v>600</v>
      </c>
      <c r="G20" s="260" t="s">
        <v>595</v>
      </c>
      <c r="H20" s="132" t="s">
        <v>595</v>
      </c>
      <c r="I20" s="132"/>
      <c r="J20" s="375"/>
      <c r="K20" s="347"/>
      <c r="L20" s="295"/>
      <c r="M20" s="295" t="s">
        <v>699</v>
      </c>
      <c r="N20" s="295"/>
      <c r="O20" s="289"/>
      <c r="P20" s="276" t="s">
        <v>594</v>
      </c>
      <c r="Q20" s="316">
        <f t="shared" si="0"/>
        <v>2</v>
      </c>
      <c r="R20" s="530">
        <f t="shared" si="1"/>
        <v>0.5</v>
      </c>
      <c r="S20" s="199"/>
      <c r="W20" s="784" t="s">
        <v>1295</v>
      </c>
      <c r="X20" s="785" t="s">
        <v>1296</v>
      </c>
    </row>
    <row r="21" spans="1:24" ht="39" customHeight="1" x14ac:dyDescent="0.2">
      <c r="A21" s="824"/>
      <c r="B21" s="880"/>
      <c r="C21" s="71" t="s">
        <v>514</v>
      </c>
      <c r="D21" s="34" t="s">
        <v>11</v>
      </c>
      <c r="E21" s="29" t="s">
        <v>318</v>
      </c>
      <c r="F21" s="29" t="s">
        <v>600</v>
      </c>
      <c r="G21" s="221" t="s">
        <v>595</v>
      </c>
      <c r="H21" s="29" t="s">
        <v>593</v>
      </c>
      <c r="I21" s="29"/>
      <c r="J21" s="284"/>
      <c r="K21" s="351"/>
      <c r="L21" s="296" t="s">
        <v>699</v>
      </c>
      <c r="M21" s="296"/>
      <c r="N21" s="296"/>
      <c r="O21" s="289"/>
      <c r="P21" s="209" t="s">
        <v>593</v>
      </c>
      <c r="Q21" s="126">
        <f t="shared" si="0"/>
        <v>1</v>
      </c>
      <c r="R21" s="531">
        <f t="shared" si="1"/>
        <v>0.25</v>
      </c>
      <c r="S21" s="6"/>
      <c r="W21" s="782" t="s">
        <v>1297</v>
      </c>
      <c r="X21" s="783" t="s">
        <v>1298</v>
      </c>
    </row>
    <row r="22" spans="1:24" ht="42.75" customHeight="1" x14ac:dyDescent="0.2">
      <c r="A22" s="824"/>
      <c r="B22" s="880"/>
      <c r="C22" s="71" t="s">
        <v>314</v>
      </c>
      <c r="D22" s="34" t="s">
        <v>11</v>
      </c>
      <c r="E22" s="29" t="s">
        <v>677</v>
      </c>
      <c r="F22" s="29" t="s">
        <v>683</v>
      </c>
      <c r="G22" s="221" t="s">
        <v>595</v>
      </c>
      <c r="H22" s="29" t="s">
        <v>593</v>
      </c>
      <c r="I22" s="29"/>
      <c r="J22" s="284"/>
      <c r="K22" s="351"/>
      <c r="L22" s="296" t="s">
        <v>699</v>
      </c>
      <c r="M22" s="296"/>
      <c r="N22" s="296"/>
      <c r="O22" s="289"/>
      <c r="P22" s="209" t="s">
        <v>593</v>
      </c>
      <c r="Q22" s="126">
        <f t="shared" si="0"/>
        <v>1</v>
      </c>
      <c r="R22" s="531">
        <f t="shared" si="1"/>
        <v>0.25</v>
      </c>
      <c r="S22" s="6"/>
      <c r="W22" s="782" t="s">
        <v>1299</v>
      </c>
      <c r="X22" s="783" t="s">
        <v>1300</v>
      </c>
    </row>
    <row r="23" spans="1:24" ht="39.75" customHeight="1" x14ac:dyDescent="0.2">
      <c r="A23" s="824"/>
      <c r="B23" s="880"/>
      <c r="C23" s="71" t="s">
        <v>315</v>
      </c>
      <c r="D23" s="34" t="s">
        <v>11</v>
      </c>
      <c r="E23" s="29" t="s">
        <v>318</v>
      </c>
      <c r="F23" s="29" t="s">
        <v>600</v>
      </c>
      <c r="G23" s="221" t="s">
        <v>595</v>
      </c>
      <c r="H23" s="29" t="s">
        <v>700</v>
      </c>
      <c r="I23" s="29" t="s">
        <v>700</v>
      </c>
      <c r="J23" s="284" t="s">
        <v>700</v>
      </c>
      <c r="K23" s="351"/>
      <c r="L23" s="296"/>
      <c r="M23" s="296"/>
      <c r="N23" s="296"/>
      <c r="O23" s="289" t="s">
        <v>699</v>
      </c>
      <c r="P23" s="209" t="s">
        <v>595</v>
      </c>
      <c r="Q23" s="126">
        <f t="shared" si="0"/>
        <v>4</v>
      </c>
      <c r="R23" s="531">
        <f t="shared" si="1"/>
        <v>1</v>
      </c>
      <c r="S23" s="6"/>
      <c r="W23" s="782" t="s">
        <v>1301</v>
      </c>
      <c r="X23" s="783"/>
    </row>
    <row r="24" spans="1:24" ht="28.5" customHeight="1" thickBot="1" x14ac:dyDescent="0.25">
      <c r="A24" s="824"/>
      <c r="B24" s="900"/>
      <c r="C24" s="69" t="s">
        <v>316</v>
      </c>
      <c r="D24" s="144" t="s">
        <v>11</v>
      </c>
      <c r="E24" s="138" t="s">
        <v>318</v>
      </c>
      <c r="F24" s="138" t="s">
        <v>684</v>
      </c>
      <c r="G24" s="222" t="s">
        <v>595</v>
      </c>
      <c r="H24" s="40" t="s">
        <v>593</v>
      </c>
      <c r="I24" s="40"/>
      <c r="J24" s="286"/>
      <c r="K24" s="348"/>
      <c r="L24" s="296" t="s">
        <v>699</v>
      </c>
      <c r="M24" s="297"/>
      <c r="N24" s="296"/>
      <c r="O24" s="298"/>
      <c r="P24" s="277" t="s">
        <v>593</v>
      </c>
      <c r="Q24" s="124">
        <f t="shared" si="0"/>
        <v>1</v>
      </c>
      <c r="R24" s="532">
        <f t="shared" si="1"/>
        <v>0.25</v>
      </c>
      <c r="S24" s="18"/>
      <c r="T24" s="491">
        <f>AVERAGE(Q20:Q24)</f>
        <v>1.8</v>
      </c>
      <c r="U24" s="527">
        <f>AVERAGE(R20:R24)</f>
        <v>0.45</v>
      </c>
      <c r="V24" s="525">
        <f>AVERAGE(U6:U24)</f>
        <v>0.43000000000000005</v>
      </c>
      <c r="W24" s="772" t="s">
        <v>1302</v>
      </c>
      <c r="X24" s="773" t="s">
        <v>1303</v>
      </c>
    </row>
    <row r="25" spans="1:24" ht="30" customHeight="1" x14ac:dyDescent="0.2">
      <c r="A25" s="848" t="s">
        <v>332</v>
      </c>
      <c r="B25" s="874" t="s">
        <v>323</v>
      </c>
      <c r="C25" s="80" t="s">
        <v>320</v>
      </c>
      <c r="D25" s="36" t="s">
        <v>10</v>
      </c>
      <c r="E25" s="37" t="s">
        <v>694</v>
      </c>
      <c r="F25" s="37" t="s">
        <v>600</v>
      </c>
      <c r="G25" s="260" t="s">
        <v>595</v>
      </c>
      <c r="H25" s="132" t="s">
        <v>700</v>
      </c>
      <c r="I25" s="132" t="s">
        <v>700</v>
      </c>
      <c r="J25" s="375" t="s">
        <v>700</v>
      </c>
      <c r="K25" s="347"/>
      <c r="L25" s="295"/>
      <c r="M25" s="295"/>
      <c r="N25" s="295"/>
      <c r="O25" s="289" t="s">
        <v>699</v>
      </c>
      <c r="P25" s="276" t="s">
        <v>595</v>
      </c>
      <c r="Q25" s="316">
        <f t="shared" si="0"/>
        <v>4</v>
      </c>
      <c r="R25" s="530">
        <f t="shared" si="1"/>
        <v>1</v>
      </c>
      <c r="S25" s="199"/>
      <c r="W25" s="780" t="s">
        <v>1304</v>
      </c>
      <c r="X25" s="781"/>
    </row>
    <row r="26" spans="1:24" ht="30.75" customHeight="1" x14ac:dyDescent="0.2">
      <c r="A26" s="824"/>
      <c r="B26" s="872"/>
      <c r="C26" s="71" t="s">
        <v>321</v>
      </c>
      <c r="D26" s="34" t="s">
        <v>10</v>
      </c>
      <c r="E26" s="29" t="s">
        <v>694</v>
      </c>
      <c r="F26" s="29" t="s">
        <v>600</v>
      </c>
      <c r="G26" s="221" t="s">
        <v>595</v>
      </c>
      <c r="H26" s="29" t="s">
        <v>593</v>
      </c>
      <c r="I26" s="29"/>
      <c r="J26" s="284"/>
      <c r="K26" s="351"/>
      <c r="L26" s="296"/>
      <c r="M26" s="296"/>
      <c r="N26" s="296" t="s">
        <v>699</v>
      </c>
      <c r="O26" s="289"/>
      <c r="P26" s="209" t="s">
        <v>593</v>
      </c>
      <c r="Q26" s="126">
        <f t="shared" si="0"/>
        <v>3</v>
      </c>
      <c r="R26" s="531">
        <f t="shared" si="1"/>
        <v>0.75</v>
      </c>
      <c r="S26" s="6"/>
      <c r="W26" s="782" t="s">
        <v>1305</v>
      </c>
      <c r="X26" s="783" t="s">
        <v>1306</v>
      </c>
    </row>
    <row r="27" spans="1:24" ht="30.75" customHeight="1" thickBot="1" x14ac:dyDescent="0.25">
      <c r="A27" s="824"/>
      <c r="B27" s="872"/>
      <c r="C27" s="69" t="s">
        <v>322</v>
      </c>
      <c r="D27" s="144">
        <v>2018</v>
      </c>
      <c r="E27" s="138" t="s">
        <v>694</v>
      </c>
      <c r="F27" s="138" t="s">
        <v>600</v>
      </c>
      <c r="G27" s="222"/>
      <c r="H27" s="40" t="s">
        <v>593</v>
      </c>
      <c r="I27" s="40"/>
      <c r="J27" s="286"/>
      <c r="K27" s="348"/>
      <c r="L27" s="296"/>
      <c r="M27" s="297"/>
      <c r="N27" s="296" t="s">
        <v>699</v>
      </c>
      <c r="O27" s="298"/>
      <c r="P27" s="277" t="s">
        <v>593</v>
      </c>
      <c r="Q27" s="124">
        <f t="shared" si="0"/>
        <v>3</v>
      </c>
      <c r="R27" s="532">
        <f t="shared" si="1"/>
        <v>0.75</v>
      </c>
      <c r="S27" s="18" t="s">
        <v>803</v>
      </c>
      <c r="T27" s="491">
        <f>AVERAGE(Q25:Q27)</f>
        <v>3.3333333333333335</v>
      </c>
      <c r="U27" s="527">
        <f>AVERAGE(R25:R27)</f>
        <v>0.83333333333333337</v>
      </c>
      <c r="W27" s="772"/>
      <c r="X27" s="773" t="s">
        <v>1307</v>
      </c>
    </row>
    <row r="28" spans="1:24" ht="24.75" customHeight="1" x14ac:dyDescent="0.2">
      <c r="A28" s="824"/>
      <c r="B28" s="853" t="s">
        <v>326</v>
      </c>
      <c r="C28" s="80" t="s">
        <v>324</v>
      </c>
      <c r="D28" s="36" t="s">
        <v>10</v>
      </c>
      <c r="E28" s="37" t="s">
        <v>696</v>
      </c>
      <c r="F28" s="37" t="s">
        <v>685</v>
      </c>
      <c r="G28" s="260" t="s">
        <v>595</v>
      </c>
      <c r="H28" s="132" t="s">
        <v>595</v>
      </c>
      <c r="I28" s="132"/>
      <c r="J28" s="375"/>
      <c r="K28" s="347"/>
      <c r="L28" s="295"/>
      <c r="M28" s="295"/>
      <c r="N28" s="295" t="s">
        <v>699</v>
      </c>
      <c r="O28" s="289"/>
      <c r="P28" s="276" t="s">
        <v>593</v>
      </c>
      <c r="Q28" s="316">
        <f t="shared" si="0"/>
        <v>3</v>
      </c>
      <c r="R28" s="530">
        <f t="shared" si="1"/>
        <v>0.75</v>
      </c>
      <c r="S28" s="199"/>
      <c r="W28" s="780" t="s">
        <v>1305</v>
      </c>
      <c r="X28" s="781" t="s">
        <v>1308</v>
      </c>
    </row>
    <row r="29" spans="1:24" ht="21" customHeight="1" x14ac:dyDescent="0.2">
      <c r="A29" s="824"/>
      <c r="B29" s="904"/>
      <c r="C29" s="71" t="s">
        <v>325</v>
      </c>
      <c r="D29" s="34" t="s">
        <v>10</v>
      </c>
      <c r="E29" s="29" t="s">
        <v>695</v>
      </c>
      <c r="F29" s="29" t="s">
        <v>570</v>
      </c>
      <c r="G29" s="221" t="s">
        <v>595</v>
      </c>
      <c r="H29" s="29" t="s">
        <v>595</v>
      </c>
      <c r="I29" s="29"/>
      <c r="J29" s="284"/>
      <c r="K29" s="351"/>
      <c r="L29" s="296"/>
      <c r="M29" s="296"/>
      <c r="N29" s="296" t="s">
        <v>699</v>
      </c>
      <c r="O29" s="289"/>
      <c r="P29" s="209" t="s">
        <v>593</v>
      </c>
      <c r="Q29" s="126">
        <f t="shared" si="0"/>
        <v>3</v>
      </c>
      <c r="R29" s="531">
        <f t="shared" si="1"/>
        <v>0.75</v>
      </c>
      <c r="S29" s="6"/>
      <c r="W29" s="782" t="s">
        <v>1309</v>
      </c>
      <c r="X29" s="783" t="s">
        <v>1310</v>
      </c>
    </row>
    <row r="30" spans="1:24" ht="33" customHeight="1" thickBot="1" x14ac:dyDescent="0.25">
      <c r="A30" s="824"/>
      <c r="B30" s="854"/>
      <c r="C30" s="78" t="s">
        <v>515</v>
      </c>
      <c r="D30" s="39" t="s">
        <v>11</v>
      </c>
      <c r="E30" s="40" t="s">
        <v>689</v>
      </c>
      <c r="F30" s="40" t="s">
        <v>686</v>
      </c>
      <c r="G30" s="222" t="s">
        <v>595</v>
      </c>
      <c r="H30" s="40" t="s">
        <v>595</v>
      </c>
      <c r="I30" s="40"/>
      <c r="J30" s="286"/>
      <c r="K30" s="348"/>
      <c r="L30" s="296"/>
      <c r="M30" s="297" t="s">
        <v>699</v>
      </c>
      <c r="N30" s="296"/>
      <c r="O30" s="298"/>
      <c r="P30" s="277" t="s">
        <v>594</v>
      </c>
      <c r="Q30" s="124">
        <f t="shared" si="0"/>
        <v>2</v>
      </c>
      <c r="R30" s="532">
        <f t="shared" si="1"/>
        <v>0.5</v>
      </c>
      <c r="S30" s="18"/>
      <c r="T30" s="491">
        <f>AVERAGE(Q28:Q30)</f>
        <v>2.6666666666666665</v>
      </c>
      <c r="U30" s="527">
        <f>AVERAGE(R28:R30)</f>
        <v>0.66666666666666663</v>
      </c>
      <c r="W30" s="776" t="s">
        <v>1311</v>
      </c>
      <c r="X30" s="777" t="s">
        <v>1312</v>
      </c>
    </row>
    <row r="31" spans="1:24" ht="26.25" customHeight="1" x14ac:dyDescent="0.2">
      <c r="A31" s="824"/>
      <c r="B31" s="850" t="s">
        <v>331</v>
      </c>
      <c r="C31" s="128" t="s">
        <v>516</v>
      </c>
      <c r="D31" s="110" t="s">
        <v>11</v>
      </c>
      <c r="E31" s="111" t="s">
        <v>253</v>
      </c>
      <c r="F31" s="111" t="s">
        <v>253</v>
      </c>
      <c r="G31" s="260" t="s">
        <v>593</v>
      </c>
      <c r="H31" s="132" t="s">
        <v>593</v>
      </c>
      <c r="I31" s="132"/>
      <c r="J31" s="375"/>
      <c r="K31" s="347"/>
      <c r="L31" s="295" t="s">
        <v>699</v>
      </c>
      <c r="M31" s="295"/>
      <c r="N31" s="295"/>
      <c r="O31" s="289"/>
      <c r="P31" s="276" t="s">
        <v>593</v>
      </c>
      <c r="Q31" s="316">
        <f t="shared" si="0"/>
        <v>1</v>
      </c>
      <c r="R31" s="530">
        <f t="shared" si="1"/>
        <v>0.25</v>
      </c>
      <c r="S31" s="199" t="s">
        <v>804</v>
      </c>
      <c r="W31" s="792" t="s">
        <v>1313</v>
      </c>
      <c r="X31" s="793" t="s">
        <v>1314</v>
      </c>
    </row>
    <row r="32" spans="1:24" ht="24.75" customHeight="1" x14ac:dyDescent="0.2">
      <c r="A32" s="824"/>
      <c r="B32" s="851"/>
      <c r="C32" s="69" t="s">
        <v>518</v>
      </c>
      <c r="D32" s="144" t="s">
        <v>20</v>
      </c>
      <c r="E32" s="138" t="s">
        <v>492</v>
      </c>
      <c r="F32" s="138" t="s">
        <v>13</v>
      </c>
      <c r="G32" s="221"/>
      <c r="H32" s="29" t="s">
        <v>592</v>
      </c>
      <c r="I32" s="29" t="s">
        <v>700</v>
      </c>
      <c r="J32" s="284" t="s">
        <v>700</v>
      </c>
      <c r="K32" s="351"/>
      <c r="L32" s="296"/>
      <c r="M32" s="296"/>
      <c r="N32" s="296"/>
      <c r="O32" s="289"/>
      <c r="P32" s="209" t="s">
        <v>592</v>
      </c>
      <c r="Q32" s="126" t="str">
        <f t="shared" si="0"/>
        <v>No Valorable</v>
      </c>
      <c r="R32" s="531" t="str">
        <f t="shared" si="1"/>
        <v>No Valorable</v>
      </c>
      <c r="S32" s="6"/>
      <c r="W32" s="772"/>
      <c r="X32" s="773"/>
    </row>
    <row r="33" spans="1:24" ht="24.75" customHeight="1" x14ac:dyDescent="0.2">
      <c r="A33" s="824"/>
      <c r="B33" s="851"/>
      <c r="C33" s="129" t="s">
        <v>519</v>
      </c>
      <c r="D33" s="145" t="s">
        <v>20</v>
      </c>
      <c r="E33" s="139" t="s">
        <v>492</v>
      </c>
      <c r="F33" s="139" t="s">
        <v>13</v>
      </c>
      <c r="G33" s="221"/>
      <c r="H33" s="29" t="s">
        <v>592</v>
      </c>
      <c r="I33" s="29" t="s">
        <v>700</v>
      </c>
      <c r="J33" s="284" t="s">
        <v>700</v>
      </c>
      <c r="K33" s="351"/>
      <c r="L33" s="296"/>
      <c r="M33" s="296"/>
      <c r="N33" s="296"/>
      <c r="O33" s="289"/>
      <c r="P33" s="209" t="s">
        <v>592</v>
      </c>
      <c r="Q33" s="126" t="str">
        <f t="shared" si="0"/>
        <v>No Valorable</v>
      </c>
      <c r="R33" s="531" t="str">
        <f t="shared" si="1"/>
        <v>No Valorable</v>
      </c>
      <c r="S33" s="6"/>
      <c r="W33" s="794"/>
      <c r="X33" s="795"/>
    </row>
    <row r="34" spans="1:24" ht="24.75" customHeight="1" x14ac:dyDescent="0.2">
      <c r="A34" s="824"/>
      <c r="B34" s="851"/>
      <c r="C34" s="129" t="s">
        <v>520</v>
      </c>
      <c r="D34" s="145" t="s">
        <v>20</v>
      </c>
      <c r="E34" s="139" t="s">
        <v>492</v>
      </c>
      <c r="F34" s="139" t="s">
        <v>13</v>
      </c>
      <c r="G34" s="221"/>
      <c r="H34" s="29" t="s">
        <v>592</v>
      </c>
      <c r="I34" s="29" t="s">
        <v>700</v>
      </c>
      <c r="J34" s="284" t="s">
        <v>700</v>
      </c>
      <c r="K34" s="351"/>
      <c r="L34" s="296"/>
      <c r="M34" s="296"/>
      <c r="N34" s="296"/>
      <c r="O34" s="289"/>
      <c r="P34" s="209" t="s">
        <v>592</v>
      </c>
      <c r="Q34" s="126" t="str">
        <f t="shared" si="0"/>
        <v>No Valorable</v>
      </c>
      <c r="R34" s="531" t="str">
        <f t="shared" si="1"/>
        <v>No Valorable</v>
      </c>
      <c r="S34" s="6"/>
      <c r="W34" s="794"/>
      <c r="X34" s="795"/>
    </row>
    <row r="35" spans="1:24" ht="24.75" customHeight="1" x14ac:dyDescent="0.2">
      <c r="A35" s="824"/>
      <c r="B35" s="851"/>
      <c r="C35" s="129" t="s">
        <v>521</v>
      </c>
      <c r="D35" s="145" t="s">
        <v>20</v>
      </c>
      <c r="E35" s="139" t="s">
        <v>492</v>
      </c>
      <c r="F35" s="139" t="s">
        <v>13</v>
      </c>
      <c r="G35" s="221"/>
      <c r="H35" s="29" t="s">
        <v>592</v>
      </c>
      <c r="I35" s="29" t="s">
        <v>700</v>
      </c>
      <c r="J35" s="284" t="s">
        <v>700</v>
      </c>
      <c r="K35" s="351"/>
      <c r="L35" s="296"/>
      <c r="M35" s="296"/>
      <c r="N35" s="296"/>
      <c r="O35" s="289"/>
      <c r="P35" s="209" t="s">
        <v>592</v>
      </c>
      <c r="Q35" s="126" t="str">
        <f t="shared" si="0"/>
        <v>No Valorable</v>
      </c>
      <c r="R35" s="531" t="str">
        <f t="shared" si="1"/>
        <v>No Valorable</v>
      </c>
      <c r="S35" s="6"/>
      <c r="W35" s="794"/>
      <c r="X35" s="795"/>
    </row>
    <row r="36" spans="1:24" ht="24.75" customHeight="1" x14ac:dyDescent="0.2">
      <c r="A36" s="824"/>
      <c r="B36" s="851"/>
      <c r="C36" s="129" t="s">
        <v>522</v>
      </c>
      <c r="D36" s="145" t="s">
        <v>20</v>
      </c>
      <c r="E36" s="139" t="s">
        <v>492</v>
      </c>
      <c r="F36" s="139" t="s">
        <v>13</v>
      </c>
      <c r="G36" s="221"/>
      <c r="H36" s="29" t="s">
        <v>592</v>
      </c>
      <c r="I36" s="29" t="s">
        <v>700</v>
      </c>
      <c r="J36" s="284" t="s">
        <v>700</v>
      </c>
      <c r="K36" s="351"/>
      <c r="L36" s="296"/>
      <c r="M36" s="296"/>
      <c r="N36" s="296"/>
      <c r="O36" s="289"/>
      <c r="P36" s="209" t="s">
        <v>592</v>
      </c>
      <c r="Q36" s="126" t="str">
        <f t="shared" si="0"/>
        <v>No Valorable</v>
      </c>
      <c r="R36" s="531" t="str">
        <f t="shared" si="1"/>
        <v>No Valorable</v>
      </c>
      <c r="S36" s="6"/>
      <c r="W36" s="794"/>
      <c r="X36" s="795"/>
    </row>
    <row r="37" spans="1:24" ht="24.75" customHeight="1" x14ac:dyDescent="0.2">
      <c r="A37" s="824"/>
      <c r="B37" s="851"/>
      <c r="C37" s="129" t="s">
        <v>523</v>
      </c>
      <c r="D37" s="145" t="s">
        <v>20</v>
      </c>
      <c r="E37" s="139" t="s">
        <v>492</v>
      </c>
      <c r="F37" s="139" t="s">
        <v>13</v>
      </c>
      <c r="G37" s="221"/>
      <c r="H37" s="29" t="s">
        <v>592</v>
      </c>
      <c r="I37" s="29" t="s">
        <v>700</v>
      </c>
      <c r="J37" s="284" t="s">
        <v>700</v>
      </c>
      <c r="K37" s="351"/>
      <c r="L37" s="296"/>
      <c r="M37" s="296"/>
      <c r="N37" s="296"/>
      <c r="O37" s="289"/>
      <c r="P37" s="209" t="s">
        <v>592</v>
      </c>
      <c r="Q37" s="126" t="str">
        <f t="shared" si="0"/>
        <v>No Valorable</v>
      </c>
      <c r="R37" s="531" t="str">
        <f t="shared" si="1"/>
        <v>No Valorable</v>
      </c>
      <c r="S37" s="6"/>
      <c r="W37" s="794"/>
      <c r="X37" s="795" t="s">
        <v>1315</v>
      </c>
    </row>
    <row r="38" spans="1:24" ht="26.25" thickBot="1" x14ac:dyDescent="0.25">
      <c r="A38" s="825"/>
      <c r="B38" s="852"/>
      <c r="C38" s="78" t="s">
        <v>140</v>
      </c>
      <c r="D38" s="39" t="s">
        <v>11</v>
      </c>
      <c r="E38" s="40" t="s">
        <v>517</v>
      </c>
      <c r="F38" s="40" t="s">
        <v>687</v>
      </c>
      <c r="G38" s="222" t="s">
        <v>593</v>
      </c>
      <c r="H38" s="40" t="s">
        <v>593</v>
      </c>
      <c r="I38" s="40"/>
      <c r="J38" s="286"/>
      <c r="K38" s="348"/>
      <c r="L38" s="296" t="s">
        <v>699</v>
      </c>
      <c r="M38" s="297"/>
      <c r="N38" s="296"/>
      <c r="O38" s="298"/>
      <c r="P38" s="277" t="s">
        <v>593</v>
      </c>
      <c r="Q38" s="124">
        <f t="shared" si="0"/>
        <v>1</v>
      </c>
      <c r="R38" s="532">
        <f t="shared" si="1"/>
        <v>0.25</v>
      </c>
      <c r="S38" s="18" t="s">
        <v>804</v>
      </c>
      <c r="T38" s="491">
        <f>AVERAGE(Q31:Q38)</f>
        <v>1</v>
      </c>
      <c r="U38" s="527">
        <f>AVERAGE(R31:R38)</f>
        <v>0.25</v>
      </c>
      <c r="V38" s="525">
        <f>AVERAGE(U27:U38)</f>
        <v>0.58333333333333337</v>
      </c>
      <c r="W38" s="776"/>
      <c r="X38" s="777"/>
    </row>
    <row r="39" spans="1:24" ht="25.5" customHeight="1" x14ac:dyDescent="0.2">
      <c r="A39" s="824" t="s">
        <v>338</v>
      </c>
      <c r="B39" s="905" t="s">
        <v>337</v>
      </c>
      <c r="C39" s="79" t="s">
        <v>807</v>
      </c>
      <c r="D39" s="146" t="s">
        <v>11</v>
      </c>
      <c r="E39" s="147" t="s">
        <v>339</v>
      </c>
      <c r="F39" s="147" t="s">
        <v>805</v>
      </c>
      <c r="G39" s="260" t="s">
        <v>593</v>
      </c>
      <c r="H39" s="132" t="s">
        <v>593</v>
      </c>
      <c r="I39" s="132"/>
      <c r="J39" s="375"/>
      <c r="K39" s="347"/>
      <c r="L39" s="295" t="s">
        <v>699</v>
      </c>
      <c r="M39" s="295"/>
      <c r="N39" s="295"/>
      <c r="O39" s="289"/>
      <c r="P39" s="276" t="s">
        <v>593</v>
      </c>
      <c r="Q39" s="316">
        <f t="shared" si="0"/>
        <v>1</v>
      </c>
      <c r="R39" s="530">
        <f t="shared" si="1"/>
        <v>0.25</v>
      </c>
      <c r="S39" s="199"/>
      <c r="W39" s="784" t="s">
        <v>1316</v>
      </c>
      <c r="X39" s="785" t="s">
        <v>1317</v>
      </c>
    </row>
    <row r="40" spans="1:24" ht="27" customHeight="1" x14ac:dyDescent="0.2">
      <c r="A40" s="824"/>
      <c r="B40" s="880"/>
      <c r="C40" s="71" t="s">
        <v>333</v>
      </c>
      <c r="D40" s="34" t="s">
        <v>20</v>
      </c>
      <c r="E40" s="29" t="s">
        <v>697</v>
      </c>
      <c r="F40" s="29" t="s">
        <v>600</v>
      </c>
      <c r="G40" s="221"/>
      <c r="H40" s="29" t="s">
        <v>595</v>
      </c>
      <c r="I40" s="29" t="s">
        <v>700</v>
      </c>
      <c r="J40" s="284" t="s">
        <v>700</v>
      </c>
      <c r="K40" s="351"/>
      <c r="L40" s="296"/>
      <c r="M40" s="296"/>
      <c r="N40" s="296"/>
      <c r="O40" s="289" t="s">
        <v>699</v>
      </c>
      <c r="P40" s="209" t="s">
        <v>595</v>
      </c>
      <c r="Q40" s="126">
        <f t="shared" si="0"/>
        <v>4</v>
      </c>
      <c r="R40" s="531">
        <f t="shared" si="1"/>
        <v>1</v>
      </c>
      <c r="S40" s="6"/>
      <c r="W40" s="782"/>
      <c r="X40" s="783" t="s">
        <v>1318</v>
      </c>
    </row>
    <row r="41" spans="1:24" ht="39.75" customHeight="1" x14ac:dyDescent="0.2">
      <c r="A41" s="824"/>
      <c r="B41" s="880"/>
      <c r="C41" s="71" t="s">
        <v>334</v>
      </c>
      <c r="D41" s="34" t="s">
        <v>20</v>
      </c>
      <c r="E41" s="29" t="s">
        <v>697</v>
      </c>
      <c r="F41" s="29" t="s">
        <v>8</v>
      </c>
      <c r="G41" s="221"/>
      <c r="H41" s="29" t="s">
        <v>702</v>
      </c>
      <c r="I41" s="29" t="s">
        <v>700</v>
      </c>
      <c r="J41" s="284" t="s">
        <v>700</v>
      </c>
      <c r="K41" s="351"/>
      <c r="L41" s="296"/>
      <c r="M41" s="296"/>
      <c r="N41" s="296"/>
      <c r="O41" s="289"/>
      <c r="P41" s="209" t="s">
        <v>702</v>
      </c>
      <c r="Q41" s="126" t="str">
        <f t="shared" si="0"/>
        <v>No Valorable</v>
      </c>
      <c r="R41" s="531" t="str">
        <f t="shared" si="1"/>
        <v>No Valorable</v>
      </c>
      <c r="S41" s="6" t="s">
        <v>806</v>
      </c>
      <c r="W41" s="782"/>
      <c r="X41" s="783"/>
    </row>
    <row r="42" spans="1:24" ht="37.5" customHeight="1" x14ac:dyDescent="0.2">
      <c r="A42" s="824"/>
      <c r="B42" s="880"/>
      <c r="C42" s="71" t="s">
        <v>335</v>
      </c>
      <c r="D42" s="34" t="s">
        <v>20</v>
      </c>
      <c r="E42" s="29" t="s">
        <v>697</v>
      </c>
      <c r="F42" s="29" t="s">
        <v>600</v>
      </c>
      <c r="G42" s="221"/>
      <c r="H42" s="29" t="s">
        <v>702</v>
      </c>
      <c r="I42" s="29" t="s">
        <v>700</v>
      </c>
      <c r="J42" s="284" t="s">
        <v>700</v>
      </c>
      <c r="K42" s="351"/>
      <c r="L42" s="296"/>
      <c r="M42" s="296"/>
      <c r="N42" s="296"/>
      <c r="O42" s="289"/>
      <c r="P42" s="209" t="s">
        <v>702</v>
      </c>
      <c r="Q42" s="126" t="str">
        <f t="shared" si="0"/>
        <v>No Valorable</v>
      </c>
      <c r="R42" s="531" t="str">
        <f t="shared" si="1"/>
        <v>No Valorable</v>
      </c>
      <c r="S42" s="6"/>
      <c r="W42" s="782"/>
      <c r="X42" s="783"/>
    </row>
    <row r="43" spans="1:24" ht="43.5" customHeight="1" thickBot="1" x14ac:dyDescent="0.25">
      <c r="A43" s="824"/>
      <c r="B43" s="900"/>
      <c r="C43" s="69" t="s">
        <v>336</v>
      </c>
      <c r="D43" s="144" t="s">
        <v>20</v>
      </c>
      <c r="E43" s="138" t="s">
        <v>697</v>
      </c>
      <c r="F43" s="138" t="s">
        <v>677</v>
      </c>
      <c r="G43" s="222"/>
      <c r="H43" s="40" t="s">
        <v>702</v>
      </c>
      <c r="I43" s="40" t="s">
        <v>700</v>
      </c>
      <c r="J43" s="286" t="s">
        <v>700</v>
      </c>
      <c r="K43" s="348"/>
      <c r="L43" s="296"/>
      <c r="M43" s="297"/>
      <c r="N43" s="296"/>
      <c r="O43" s="298"/>
      <c r="P43" s="277" t="s">
        <v>702</v>
      </c>
      <c r="Q43" s="124" t="str">
        <f t="shared" si="0"/>
        <v>No Valorable</v>
      </c>
      <c r="R43" s="532" t="str">
        <f t="shared" si="1"/>
        <v>No Valorable</v>
      </c>
      <c r="S43" s="81"/>
      <c r="T43" s="491">
        <f>AVERAGE(Q39:Q43)</f>
        <v>2.5</v>
      </c>
      <c r="U43" s="527">
        <f>AVERAGE(R39:R43)</f>
        <v>0.625</v>
      </c>
      <c r="V43" s="525">
        <f>U43</f>
        <v>0.625</v>
      </c>
      <c r="W43" s="772"/>
      <c r="X43" s="773"/>
    </row>
    <row r="44" spans="1:24" ht="34.5" customHeight="1" x14ac:dyDescent="0.2">
      <c r="A44" s="848" t="s">
        <v>345</v>
      </c>
      <c r="B44" s="911" t="s">
        <v>341</v>
      </c>
      <c r="C44" s="80" t="s">
        <v>808</v>
      </c>
      <c r="D44" s="36" t="s">
        <v>20</v>
      </c>
      <c r="E44" s="37" t="s">
        <v>600</v>
      </c>
      <c r="F44" s="27"/>
      <c r="G44" s="260"/>
      <c r="H44" s="132" t="s">
        <v>593</v>
      </c>
      <c r="I44" s="132"/>
      <c r="J44" s="375"/>
      <c r="K44" s="450"/>
      <c r="L44" s="451"/>
      <c r="M44" s="433" t="s">
        <v>699</v>
      </c>
      <c r="N44" s="433"/>
      <c r="O44" s="452"/>
      <c r="P44" s="432" t="s">
        <v>593</v>
      </c>
      <c r="Q44" s="431">
        <f t="shared" si="0"/>
        <v>2</v>
      </c>
      <c r="R44" s="499">
        <f t="shared" si="1"/>
        <v>0.5</v>
      </c>
      <c r="S44" s="453"/>
      <c r="W44" s="780"/>
      <c r="X44" s="781" t="s">
        <v>1319</v>
      </c>
    </row>
    <row r="45" spans="1:24" ht="39" customHeight="1" thickBot="1" x14ac:dyDescent="0.25">
      <c r="A45" s="824"/>
      <c r="B45" s="912"/>
      <c r="C45" s="69" t="s">
        <v>340</v>
      </c>
      <c r="D45" s="144" t="s">
        <v>20</v>
      </c>
      <c r="E45" s="138" t="s">
        <v>600</v>
      </c>
      <c r="F45" s="140"/>
      <c r="G45" s="222"/>
      <c r="H45" s="40" t="s">
        <v>702</v>
      </c>
      <c r="I45" s="40" t="s">
        <v>700</v>
      </c>
      <c r="J45" s="286" t="s">
        <v>700</v>
      </c>
      <c r="K45" s="454"/>
      <c r="L45" s="455"/>
      <c r="M45" s="455"/>
      <c r="N45" s="455"/>
      <c r="O45" s="456"/>
      <c r="P45" s="277" t="s">
        <v>702</v>
      </c>
      <c r="Q45" s="81"/>
      <c r="R45" s="537" t="str">
        <f t="shared" si="1"/>
        <v>No Valorable</v>
      </c>
      <c r="S45" s="18"/>
      <c r="T45" s="491">
        <f>AVERAGE(Q44:Q45)</f>
        <v>2</v>
      </c>
      <c r="U45" s="527">
        <f>AVERAGE(R44:R45)</f>
        <v>0.5</v>
      </c>
      <c r="W45" s="772"/>
      <c r="X45" s="773"/>
    </row>
    <row r="46" spans="1:24" ht="27" customHeight="1" x14ac:dyDescent="0.2">
      <c r="A46" s="824"/>
      <c r="B46" s="853" t="s">
        <v>344</v>
      </c>
      <c r="C46" s="80" t="s">
        <v>342</v>
      </c>
      <c r="D46" s="36" t="s">
        <v>11</v>
      </c>
      <c r="E46" s="37" t="s">
        <v>600</v>
      </c>
      <c r="F46" s="37" t="s">
        <v>600</v>
      </c>
      <c r="G46" s="260" t="s">
        <v>593</v>
      </c>
      <c r="H46" s="132" t="s">
        <v>593</v>
      </c>
      <c r="I46" s="132"/>
      <c r="J46" s="375"/>
      <c r="K46" s="347"/>
      <c r="L46" s="295" t="s">
        <v>699</v>
      </c>
      <c r="M46" s="295"/>
      <c r="N46" s="295"/>
      <c r="O46" s="289"/>
      <c r="P46" s="276" t="s">
        <v>593</v>
      </c>
      <c r="Q46" s="316">
        <f t="shared" si="0"/>
        <v>1</v>
      </c>
      <c r="R46" s="530">
        <f t="shared" si="1"/>
        <v>0.25</v>
      </c>
      <c r="S46" s="199"/>
      <c r="W46" s="780" t="s">
        <v>1320</v>
      </c>
      <c r="X46" s="781" t="s">
        <v>1320</v>
      </c>
    </row>
    <row r="47" spans="1:24" ht="26.25" thickBot="1" x14ac:dyDescent="0.25">
      <c r="A47" s="825"/>
      <c r="B47" s="854"/>
      <c r="C47" s="78" t="s">
        <v>343</v>
      </c>
      <c r="D47" s="39" t="s">
        <v>20</v>
      </c>
      <c r="E47" s="40" t="s">
        <v>698</v>
      </c>
      <c r="F47" s="40" t="s">
        <v>157</v>
      </c>
      <c r="G47" s="222"/>
      <c r="H47" s="40" t="s">
        <v>595</v>
      </c>
      <c r="I47" s="40"/>
      <c r="J47" s="286"/>
      <c r="K47" s="303"/>
      <c r="L47" s="304"/>
      <c r="M47" s="304"/>
      <c r="N47" s="304" t="s">
        <v>699</v>
      </c>
      <c r="O47" s="305"/>
      <c r="P47" s="277" t="s">
        <v>594</v>
      </c>
      <c r="Q47" s="124">
        <f>IFERROR(LOOKUP("X",K47:O47,$K$58:$O$58),"No Valorable")</f>
        <v>3</v>
      </c>
      <c r="R47" s="532">
        <f t="shared" si="1"/>
        <v>0.75</v>
      </c>
      <c r="S47" s="31"/>
      <c r="T47" s="491">
        <f>AVERAGE(Q46:Q47)</f>
        <v>2</v>
      </c>
      <c r="U47" s="527">
        <f>AVERAGE(R46:R47)</f>
        <v>0.5</v>
      </c>
      <c r="V47" s="525">
        <f>AVERAGE(U45:U47)</f>
        <v>0.5</v>
      </c>
      <c r="W47" s="776"/>
      <c r="X47" s="777" t="s">
        <v>1321</v>
      </c>
    </row>
    <row r="48" spans="1:24" ht="29.25" customHeight="1" thickBot="1" x14ac:dyDescent="0.25">
      <c r="J48" s="387">
        <f>SUM(K48:O48)</f>
        <v>34</v>
      </c>
      <c r="K48" s="11">
        <f>COUNTIF(K4:K47,"X")</f>
        <v>3</v>
      </c>
      <c r="L48" s="11">
        <f t="shared" ref="L48:O48" si="2">COUNTIF(L4:L47,"X")</f>
        <v>13</v>
      </c>
      <c r="M48" s="11">
        <f t="shared" si="2"/>
        <v>4</v>
      </c>
      <c r="N48" s="11">
        <f t="shared" si="2"/>
        <v>7</v>
      </c>
      <c r="O48" s="11">
        <f t="shared" si="2"/>
        <v>7</v>
      </c>
      <c r="Q48" s="386">
        <f>COUNTIF(Q4:Q47,"&gt;=0")</f>
        <v>34</v>
      </c>
      <c r="R48" s="524"/>
      <c r="T48" s="476">
        <f>AVERAGE(T6:T47)</f>
        <v>2.0090909090909093</v>
      </c>
      <c r="U48" s="331"/>
      <c r="V48" s="504">
        <f>AVERAGE(V6:V47)</f>
        <v>0.53458333333333341</v>
      </c>
    </row>
    <row r="50" spans="3:19" x14ac:dyDescent="0.2">
      <c r="K50" s="374">
        <f>K48/$J$48</f>
        <v>8.8235294117647065E-2</v>
      </c>
      <c r="L50" s="374">
        <f t="shared" ref="L50:O50" si="3">L48/$J$48</f>
        <v>0.38235294117647056</v>
      </c>
      <c r="M50" s="374">
        <f t="shared" si="3"/>
        <v>0.11764705882352941</v>
      </c>
      <c r="N50" s="374">
        <f t="shared" si="3"/>
        <v>0.20588235294117646</v>
      </c>
      <c r="O50" s="374">
        <f t="shared" si="3"/>
        <v>0.20588235294117646</v>
      </c>
    </row>
    <row r="51" spans="3:19" ht="13.5" thickBot="1" x14ac:dyDescent="0.25">
      <c r="K51" s="157" t="s">
        <v>727</v>
      </c>
      <c r="L51" s="157" t="s">
        <v>728</v>
      </c>
      <c r="M51" s="157" t="s">
        <v>729</v>
      </c>
      <c r="N51" s="157" t="s">
        <v>730</v>
      </c>
      <c r="O51" s="157" t="s">
        <v>731</v>
      </c>
    </row>
    <row r="54" spans="3:19" x14ac:dyDescent="0.2">
      <c r="K54" s="287"/>
    </row>
    <row r="56" spans="3:19" ht="13.5" thickBot="1" x14ac:dyDescent="0.25">
      <c r="C56" s="63"/>
    </row>
    <row r="57" spans="3:19" x14ac:dyDescent="0.2">
      <c r="C57" s="63"/>
      <c r="K57" s="318" t="s">
        <v>703</v>
      </c>
      <c r="L57" s="319"/>
      <c r="M57" s="319"/>
      <c r="N57" s="319"/>
      <c r="O57" s="320"/>
    </row>
    <row r="58" spans="3:19" ht="13.5" thickBot="1" x14ac:dyDescent="0.25">
      <c r="K58" s="321">
        <v>0</v>
      </c>
      <c r="L58" s="322">
        <v>1</v>
      </c>
      <c r="M58" s="322">
        <v>2</v>
      </c>
      <c r="N58" s="322">
        <v>3</v>
      </c>
      <c r="O58" s="323">
        <v>4</v>
      </c>
    </row>
    <row r="62" spans="3:19" ht="10.5" customHeight="1" x14ac:dyDescent="0.2"/>
    <row r="64" spans="3:19" x14ac:dyDescent="0.2">
      <c r="P64" s="477" t="s">
        <v>702</v>
      </c>
      <c r="R64" s="2">
        <f>COUNTIF($P$4:$P$47,"Se unifica en otra actuación")</f>
        <v>4</v>
      </c>
      <c r="S64" s="629">
        <f>R64/$R$69</f>
        <v>9.0909090909090912E-2</v>
      </c>
    </row>
    <row r="65" spans="16:19" x14ac:dyDescent="0.2">
      <c r="P65" s="477" t="s">
        <v>592</v>
      </c>
      <c r="R65" s="2">
        <f>COUNTIF($P$4:$P$47,"Desestimada")</f>
        <v>6</v>
      </c>
      <c r="S65" s="629">
        <f t="shared" ref="S65:S68" si="4">R65/$R$69</f>
        <v>0.13636363636363635</v>
      </c>
    </row>
    <row r="66" spans="16:19" x14ac:dyDescent="0.2">
      <c r="P66" s="477" t="s">
        <v>593</v>
      </c>
      <c r="R66" s="2">
        <f>COUNTIF($P$4:$P$47,"Retrasada")</f>
        <v>24</v>
      </c>
      <c r="S66" s="629">
        <f t="shared" si="4"/>
        <v>0.54545454545454541</v>
      </c>
    </row>
    <row r="67" spans="16:19" x14ac:dyDescent="0.2">
      <c r="P67" s="477" t="s">
        <v>594</v>
      </c>
      <c r="R67" s="2">
        <f>COUNTIF($P$4:$P$47,"Avanza según planificación")</f>
        <v>3</v>
      </c>
      <c r="S67" s="629">
        <f t="shared" si="4"/>
        <v>6.8181818181818177E-2</v>
      </c>
    </row>
    <row r="68" spans="16:19" x14ac:dyDescent="0.2">
      <c r="P68" s="477" t="s">
        <v>595</v>
      </c>
      <c r="R68" s="2">
        <f>COUNTIF($P$4:$P$47,"Finalizada")</f>
        <v>7</v>
      </c>
      <c r="S68" s="629">
        <f t="shared" si="4"/>
        <v>0.15909090909090909</v>
      </c>
    </row>
    <row r="69" spans="16:19" x14ac:dyDescent="0.2">
      <c r="P69" s="384" t="s">
        <v>737</v>
      </c>
      <c r="R69" s="385">
        <f>SUM(R64:R68)</f>
        <v>44</v>
      </c>
      <c r="S69" s="386">
        <f>R69-R65-R64</f>
        <v>34</v>
      </c>
    </row>
    <row r="70" spans="16:19" x14ac:dyDescent="0.2">
      <c r="S70" s="386" t="s">
        <v>739</v>
      </c>
    </row>
  </sheetData>
  <mergeCells count="16">
    <mergeCell ref="G1:J2"/>
    <mergeCell ref="B7:B11"/>
    <mergeCell ref="B31:B38"/>
    <mergeCell ref="A25:A38"/>
    <mergeCell ref="A4:A24"/>
    <mergeCell ref="B12:B14"/>
    <mergeCell ref="B15:B19"/>
    <mergeCell ref="B20:B24"/>
    <mergeCell ref="B4:B6"/>
    <mergeCell ref="A44:A47"/>
    <mergeCell ref="B44:B45"/>
    <mergeCell ref="B46:B47"/>
    <mergeCell ref="B25:B27"/>
    <mergeCell ref="B28:B30"/>
    <mergeCell ref="A39:A43"/>
    <mergeCell ref="B39:B43"/>
  </mergeCells>
  <conditionalFormatting sqref="G4:J4">
    <cfRule type="containsText" dxfId="535" priority="674" operator="containsText" text="Avanza según planificación">
      <formula>NOT(ISERROR(SEARCH("Avanza según planificación",G4)))</formula>
    </cfRule>
    <cfRule type="containsText" dxfId="534" priority="675" operator="containsText" text="Retrasada">
      <formula>NOT(ISERROR(SEARCH("Retrasada",G4)))</formula>
    </cfRule>
    <cfRule type="containsText" dxfId="533" priority="676" operator="containsText" text="Finalizada">
      <formula>NOT(ISERROR(SEARCH("Finalizada",G4)))</formula>
    </cfRule>
  </conditionalFormatting>
  <conditionalFormatting sqref="G4:J4">
    <cfRule type="containsText" dxfId="532" priority="677" operator="containsText" text="Desestimada">
      <formula>NOT(ISERROR(SEARCH("Desestimada",G4)))</formula>
    </cfRule>
  </conditionalFormatting>
  <conditionalFormatting sqref="P4">
    <cfRule type="containsText" dxfId="531" priority="670" operator="containsText" text="Finalizada">
      <formula>NOT(ISERROR(SEARCH("Finalizada",P4)))</formula>
    </cfRule>
    <cfRule type="containsText" dxfId="530" priority="671" operator="containsText" text="Avanza según planificación">
      <formula>NOT(ISERROR(SEARCH("Avanza según planificación",P4)))</formula>
    </cfRule>
    <cfRule type="containsText" dxfId="529" priority="672" operator="containsText" text="Retrasada">
      <formula>NOT(ISERROR(SEARCH("Retrasada",P4)))</formula>
    </cfRule>
    <cfRule type="containsText" dxfId="528" priority="673" operator="containsText" text="Desestimada">
      <formula>NOT(ISERROR(SEARCH("Desestimada",P4)))</formula>
    </cfRule>
  </conditionalFormatting>
  <conditionalFormatting sqref="K4:O4">
    <cfRule type="cellIs" dxfId="527" priority="668" operator="equal">
      <formula>0</formula>
    </cfRule>
    <cfRule type="cellIs" dxfId="526" priority="669" operator="equal">
      <formula>"X"</formula>
    </cfRule>
  </conditionalFormatting>
  <conditionalFormatting sqref="Q4">
    <cfRule type="containsText" dxfId="525" priority="664" operator="containsText" text="Finalizada">
      <formula>NOT(ISERROR(SEARCH("Finalizada",Q4)))</formula>
    </cfRule>
    <cfRule type="containsText" dxfId="524" priority="665" operator="containsText" text="Avanza según planificación">
      <formula>NOT(ISERROR(SEARCH("Avanza según planificación",Q4)))</formula>
    </cfRule>
    <cfRule type="containsText" dxfId="523" priority="666" operator="containsText" text="Retrasada">
      <formula>NOT(ISERROR(SEARCH("Retrasada",Q4)))</formula>
    </cfRule>
    <cfRule type="containsText" dxfId="522" priority="667" operator="containsText" text="Desestimada">
      <formula>NOT(ISERROR(SEARCH("Desestimada",Q4)))</formula>
    </cfRule>
  </conditionalFormatting>
  <conditionalFormatting sqref="Q4">
    <cfRule type="cellIs" dxfId="521" priority="663" operator="equal">
      <formula>"No valorable"</formula>
    </cfRule>
  </conditionalFormatting>
  <conditionalFormatting sqref="G7:J7">
    <cfRule type="containsText" dxfId="520" priority="648" operator="containsText" text="Avanza según planificación">
      <formula>NOT(ISERROR(SEARCH("Avanza según planificación",G7)))</formula>
    </cfRule>
    <cfRule type="containsText" dxfId="519" priority="649" operator="containsText" text="Retrasada">
      <formula>NOT(ISERROR(SEARCH("Retrasada",G7)))</formula>
    </cfRule>
    <cfRule type="containsText" dxfId="518" priority="650" operator="containsText" text="Finalizada">
      <formula>NOT(ISERROR(SEARCH("Finalizada",G7)))</formula>
    </cfRule>
  </conditionalFormatting>
  <conditionalFormatting sqref="G7:J7">
    <cfRule type="containsText" dxfId="517" priority="651" operator="containsText" text="Desestimada">
      <formula>NOT(ISERROR(SEARCH("Desestimada",G7)))</formula>
    </cfRule>
  </conditionalFormatting>
  <conditionalFormatting sqref="P7">
    <cfRule type="containsText" dxfId="516" priority="644" operator="containsText" text="Finalizada">
      <formula>NOT(ISERROR(SEARCH("Finalizada",P7)))</formula>
    </cfRule>
    <cfRule type="containsText" dxfId="515" priority="645" operator="containsText" text="Avanza según planificación">
      <formula>NOT(ISERROR(SEARCH("Avanza según planificación",P7)))</formula>
    </cfRule>
    <cfRule type="containsText" dxfId="514" priority="646" operator="containsText" text="Retrasada">
      <formula>NOT(ISERROR(SEARCH("Retrasada",P7)))</formula>
    </cfRule>
    <cfRule type="containsText" dxfId="513" priority="647" operator="containsText" text="Desestimada">
      <formula>NOT(ISERROR(SEARCH("Desestimada",P7)))</formula>
    </cfRule>
  </conditionalFormatting>
  <conditionalFormatting sqref="K7:O7">
    <cfRule type="cellIs" dxfId="512" priority="642" operator="equal">
      <formula>0</formula>
    </cfRule>
    <cfRule type="cellIs" dxfId="511" priority="643" operator="equal">
      <formula>"X"</formula>
    </cfRule>
  </conditionalFormatting>
  <conditionalFormatting sqref="Q7">
    <cfRule type="containsText" dxfId="510" priority="638" operator="containsText" text="Finalizada">
      <formula>NOT(ISERROR(SEARCH("Finalizada",Q7)))</formula>
    </cfRule>
    <cfRule type="containsText" dxfId="509" priority="639" operator="containsText" text="Avanza según planificación">
      <formula>NOT(ISERROR(SEARCH("Avanza según planificación",Q7)))</formula>
    </cfRule>
    <cfRule type="containsText" dxfId="508" priority="640" operator="containsText" text="Retrasada">
      <formula>NOT(ISERROR(SEARCH("Retrasada",Q7)))</formula>
    </cfRule>
    <cfRule type="containsText" dxfId="507" priority="641" operator="containsText" text="Desestimada">
      <formula>NOT(ISERROR(SEARCH("Desestimada",Q7)))</formula>
    </cfRule>
  </conditionalFormatting>
  <conditionalFormatting sqref="Q7">
    <cfRule type="cellIs" dxfId="506" priority="637" operator="equal">
      <formula>"No valorable"</formula>
    </cfRule>
  </conditionalFormatting>
  <conditionalFormatting sqref="G12:J12">
    <cfRule type="containsText" dxfId="505" priority="622" operator="containsText" text="Avanza según planificación">
      <formula>NOT(ISERROR(SEARCH("Avanza según planificación",G12)))</formula>
    </cfRule>
    <cfRule type="containsText" dxfId="504" priority="623" operator="containsText" text="Retrasada">
      <formula>NOT(ISERROR(SEARCH("Retrasada",G12)))</formula>
    </cfRule>
    <cfRule type="containsText" dxfId="503" priority="624" operator="containsText" text="Finalizada">
      <formula>NOT(ISERROR(SEARCH("Finalizada",G12)))</formula>
    </cfRule>
  </conditionalFormatting>
  <conditionalFormatting sqref="G12:J12">
    <cfRule type="containsText" dxfId="502" priority="625" operator="containsText" text="Desestimada">
      <formula>NOT(ISERROR(SEARCH("Desestimada",G12)))</formula>
    </cfRule>
  </conditionalFormatting>
  <conditionalFormatting sqref="P12">
    <cfRule type="containsText" dxfId="501" priority="618" operator="containsText" text="Finalizada">
      <formula>NOT(ISERROR(SEARCH("Finalizada",P12)))</formula>
    </cfRule>
    <cfRule type="containsText" dxfId="500" priority="619" operator="containsText" text="Avanza según planificación">
      <formula>NOT(ISERROR(SEARCH("Avanza según planificación",P12)))</formula>
    </cfRule>
    <cfRule type="containsText" dxfId="499" priority="620" operator="containsText" text="Retrasada">
      <formula>NOT(ISERROR(SEARCH("Retrasada",P12)))</formula>
    </cfRule>
    <cfRule type="containsText" dxfId="498" priority="621" operator="containsText" text="Desestimada">
      <formula>NOT(ISERROR(SEARCH("Desestimada",P12)))</formula>
    </cfRule>
  </conditionalFormatting>
  <conditionalFormatting sqref="K12:O12">
    <cfRule type="cellIs" dxfId="497" priority="616" operator="equal">
      <formula>0</formula>
    </cfRule>
    <cfRule type="cellIs" dxfId="496" priority="617" operator="equal">
      <formula>"X"</formula>
    </cfRule>
  </conditionalFormatting>
  <conditionalFormatting sqref="Q12">
    <cfRule type="containsText" dxfId="495" priority="612" operator="containsText" text="Finalizada">
      <formula>NOT(ISERROR(SEARCH("Finalizada",Q12)))</formula>
    </cfRule>
    <cfRule type="containsText" dxfId="494" priority="613" operator="containsText" text="Avanza según planificación">
      <formula>NOT(ISERROR(SEARCH("Avanza según planificación",Q12)))</formula>
    </cfRule>
    <cfRule type="containsText" dxfId="493" priority="614" operator="containsText" text="Retrasada">
      <formula>NOT(ISERROR(SEARCH("Retrasada",Q12)))</formula>
    </cfRule>
    <cfRule type="containsText" dxfId="492" priority="615" operator="containsText" text="Desestimada">
      <formula>NOT(ISERROR(SEARCH("Desestimada",Q12)))</formula>
    </cfRule>
  </conditionalFormatting>
  <conditionalFormatting sqref="Q12">
    <cfRule type="cellIs" dxfId="491" priority="611" operator="equal">
      <formula>"No valorable"</formula>
    </cfRule>
  </conditionalFormatting>
  <conditionalFormatting sqref="G15:J15">
    <cfRule type="containsText" dxfId="490" priority="596" operator="containsText" text="Avanza según planificación">
      <formula>NOT(ISERROR(SEARCH("Avanza según planificación",G15)))</formula>
    </cfRule>
    <cfRule type="containsText" dxfId="489" priority="597" operator="containsText" text="Retrasada">
      <formula>NOT(ISERROR(SEARCH("Retrasada",G15)))</formula>
    </cfRule>
    <cfRule type="containsText" dxfId="488" priority="598" operator="containsText" text="Finalizada">
      <formula>NOT(ISERROR(SEARCH("Finalizada",G15)))</formula>
    </cfRule>
  </conditionalFormatting>
  <conditionalFormatting sqref="G15:J15">
    <cfRule type="containsText" dxfId="487" priority="599" operator="containsText" text="Desestimada">
      <formula>NOT(ISERROR(SEARCH("Desestimada",G15)))</formula>
    </cfRule>
  </conditionalFormatting>
  <conditionalFormatting sqref="P15">
    <cfRule type="containsText" dxfId="486" priority="592" operator="containsText" text="Finalizada">
      <formula>NOT(ISERROR(SEARCH("Finalizada",P15)))</formula>
    </cfRule>
    <cfRule type="containsText" dxfId="485" priority="593" operator="containsText" text="Avanza según planificación">
      <formula>NOT(ISERROR(SEARCH("Avanza según planificación",P15)))</formula>
    </cfRule>
    <cfRule type="containsText" dxfId="484" priority="594" operator="containsText" text="Retrasada">
      <formula>NOT(ISERROR(SEARCH("Retrasada",P15)))</formula>
    </cfRule>
    <cfRule type="containsText" dxfId="483" priority="595" operator="containsText" text="Desestimada">
      <formula>NOT(ISERROR(SEARCH("Desestimada",P15)))</formula>
    </cfRule>
  </conditionalFormatting>
  <conditionalFormatting sqref="K15:O15">
    <cfRule type="cellIs" dxfId="482" priority="590" operator="equal">
      <formula>0</formula>
    </cfRule>
    <cfRule type="cellIs" dxfId="481" priority="591" operator="equal">
      <formula>"X"</formula>
    </cfRule>
  </conditionalFormatting>
  <conditionalFormatting sqref="Q15">
    <cfRule type="containsText" dxfId="480" priority="586" operator="containsText" text="Finalizada">
      <formula>NOT(ISERROR(SEARCH("Finalizada",Q15)))</formula>
    </cfRule>
    <cfRule type="containsText" dxfId="479" priority="587" operator="containsText" text="Avanza según planificación">
      <formula>NOT(ISERROR(SEARCH("Avanza según planificación",Q15)))</formula>
    </cfRule>
    <cfRule type="containsText" dxfId="478" priority="588" operator="containsText" text="Retrasada">
      <formula>NOT(ISERROR(SEARCH("Retrasada",Q15)))</formula>
    </cfRule>
    <cfRule type="containsText" dxfId="477" priority="589" operator="containsText" text="Desestimada">
      <formula>NOT(ISERROR(SEARCH("Desestimada",Q15)))</formula>
    </cfRule>
  </conditionalFormatting>
  <conditionalFormatting sqref="Q15">
    <cfRule type="cellIs" dxfId="476" priority="585" operator="equal">
      <formula>"No valorable"</formula>
    </cfRule>
  </conditionalFormatting>
  <conditionalFormatting sqref="Q31">
    <cfRule type="containsText" dxfId="475" priority="482" operator="containsText" text="Finalizada">
      <formula>NOT(ISERROR(SEARCH("Finalizada",Q31)))</formula>
    </cfRule>
    <cfRule type="containsText" dxfId="474" priority="483" operator="containsText" text="Avanza según planificación">
      <formula>NOT(ISERROR(SEARCH("Avanza según planificación",Q31)))</formula>
    </cfRule>
    <cfRule type="containsText" dxfId="473" priority="484" operator="containsText" text="Retrasada">
      <formula>NOT(ISERROR(SEARCH("Retrasada",Q31)))</formula>
    </cfRule>
    <cfRule type="containsText" dxfId="472" priority="485" operator="containsText" text="Desestimada">
      <formula>NOT(ISERROR(SEARCH("Desestimada",Q31)))</formula>
    </cfRule>
  </conditionalFormatting>
  <conditionalFormatting sqref="Q31">
    <cfRule type="cellIs" dxfId="471" priority="481" operator="equal">
      <formula>"No valorable"</formula>
    </cfRule>
  </conditionalFormatting>
  <conditionalFormatting sqref="G20:J20">
    <cfRule type="containsText" dxfId="470" priority="570" operator="containsText" text="Avanza según planificación">
      <formula>NOT(ISERROR(SEARCH("Avanza según planificación",G20)))</formula>
    </cfRule>
    <cfRule type="containsText" dxfId="469" priority="571" operator="containsText" text="Retrasada">
      <formula>NOT(ISERROR(SEARCH("Retrasada",G20)))</formula>
    </cfRule>
    <cfRule type="containsText" dxfId="468" priority="572" operator="containsText" text="Finalizada">
      <formula>NOT(ISERROR(SEARCH("Finalizada",G20)))</formula>
    </cfRule>
  </conditionalFormatting>
  <conditionalFormatting sqref="G20:J20">
    <cfRule type="containsText" dxfId="467" priority="573" operator="containsText" text="Desestimada">
      <formula>NOT(ISERROR(SEARCH("Desestimada",G20)))</formula>
    </cfRule>
  </conditionalFormatting>
  <conditionalFormatting sqref="P20">
    <cfRule type="containsText" dxfId="466" priority="566" operator="containsText" text="Finalizada">
      <formula>NOT(ISERROR(SEARCH("Finalizada",P20)))</formula>
    </cfRule>
    <cfRule type="containsText" dxfId="465" priority="567" operator="containsText" text="Avanza según planificación">
      <formula>NOT(ISERROR(SEARCH("Avanza según planificación",P20)))</formula>
    </cfRule>
    <cfRule type="containsText" dxfId="464" priority="568" operator="containsText" text="Retrasada">
      <formula>NOT(ISERROR(SEARCH("Retrasada",P20)))</formula>
    </cfRule>
    <cfRule type="containsText" dxfId="463" priority="569" operator="containsText" text="Desestimada">
      <formula>NOT(ISERROR(SEARCH("Desestimada",P20)))</formula>
    </cfRule>
  </conditionalFormatting>
  <conditionalFormatting sqref="K20:O20">
    <cfRule type="cellIs" dxfId="462" priority="564" operator="equal">
      <formula>0</formula>
    </cfRule>
    <cfRule type="cellIs" dxfId="461" priority="565" operator="equal">
      <formula>"X"</formula>
    </cfRule>
  </conditionalFormatting>
  <conditionalFormatting sqref="Q20">
    <cfRule type="containsText" dxfId="460" priority="560" operator="containsText" text="Finalizada">
      <formula>NOT(ISERROR(SEARCH("Finalizada",Q20)))</formula>
    </cfRule>
    <cfRule type="containsText" dxfId="459" priority="561" operator="containsText" text="Avanza según planificación">
      <formula>NOT(ISERROR(SEARCH("Avanza según planificación",Q20)))</formula>
    </cfRule>
    <cfRule type="containsText" dxfId="458" priority="562" operator="containsText" text="Retrasada">
      <formula>NOT(ISERROR(SEARCH("Retrasada",Q20)))</formula>
    </cfRule>
    <cfRule type="containsText" dxfId="457" priority="563" operator="containsText" text="Desestimada">
      <formula>NOT(ISERROR(SEARCH("Desestimada",Q20)))</formula>
    </cfRule>
  </conditionalFormatting>
  <conditionalFormatting sqref="Q20">
    <cfRule type="cellIs" dxfId="456" priority="559" operator="equal">
      <formula>"No valorable"</formula>
    </cfRule>
  </conditionalFormatting>
  <conditionalFormatting sqref="G25:J25">
    <cfRule type="containsText" dxfId="455" priority="544" operator="containsText" text="Avanza según planificación">
      <formula>NOT(ISERROR(SEARCH("Avanza según planificación",G25)))</formula>
    </cfRule>
    <cfRule type="containsText" dxfId="454" priority="545" operator="containsText" text="Retrasada">
      <formula>NOT(ISERROR(SEARCH("Retrasada",G25)))</formula>
    </cfRule>
    <cfRule type="containsText" dxfId="453" priority="546" operator="containsText" text="Finalizada">
      <formula>NOT(ISERROR(SEARCH("Finalizada",G25)))</formula>
    </cfRule>
  </conditionalFormatting>
  <conditionalFormatting sqref="G25:J25">
    <cfRule type="containsText" dxfId="452" priority="547" operator="containsText" text="Desestimada">
      <formula>NOT(ISERROR(SEARCH("Desestimada",G25)))</formula>
    </cfRule>
  </conditionalFormatting>
  <conditionalFormatting sqref="P25">
    <cfRule type="containsText" dxfId="451" priority="540" operator="containsText" text="Finalizada">
      <formula>NOT(ISERROR(SEARCH("Finalizada",P25)))</formula>
    </cfRule>
    <cfRule type="containsText" dxfId="450" priority="541" operator="containsText" text="Avanza según planificación">
      <formula>NOT(ISERROR(SEARCH("Avanza según planificación",P25)))</formula>
    </cfRule>
    <cfRule type="containsText" dxfId="449" priority="542" operator="containsText" text="Retrasada">
      <formula>NOT(ISERROR(SEARCH("Retrasada",P25)))</formula>
    </cfRule>
    <cfRule type="containsText" dxfId="448" priority="543" operator="containsText" text="Desestimada">
      <formula>NOT(ISERROR(SEARCH("Desestimada",P25)))</formula>
    </cfRule>
  </conditionalFormatting>
  <conditionalFormatting sqref="K25:O25">
    <cfRule type="cellIs" dxfId="447" priority="538" operator="equal">
      <formula>0</formula>
    </cfRule>
    <cfRule type="cellIs" dxfId="446" priority="539" operator="equal">
      <formula>"X"</formula>
    </cfRule>
  </conditionalFormatting>
  <conditionalFormatting sqref="Q25">
    <cfRule type="containsText" dxfId="445" priority="534" operator="containsText" text="Finalizada">
      <formula>NOT(ISERROR(SEARCH("Finalizada",Q25)))</formula>
    </cfRule>
    <cfRule type="containsText" dxfId="444" priority="535" operator="containsText" text="Avanza según planificación">
      <formula>NOT(ISERROR(SEARCH("Avanza según planificación",Q25)))</formula>
    </cfRule>
    <cfRule type="containsText" dxfId="443" priority="536" operator="containsText" text="Retrasada">
      <formula>NOT(ISERROR(SEARCH("Retrasada",Q25)))</formula>
    </cfRule>
    <cfRule type="containsText" dxfId="442" priority="537" operator="containsText" text="Desestimada">
      <formula>NOT(ISERROR(SEARCH("Desestimada",Q25)))</formula>
    </cfRule>
  </conditionalFormatting>
  <conditionalFormatting sqref="Q25">
    <cfRule type="cellIs" dxfId="441" priority="533" operator="equal">
      <formula>"No valorable"</formula>
    </cfRule>
  </conditionalFormatting>
  <conditionalFormatting sqref="G28:J28">
    <cfRule type="containsText" dxfId="440" priority="518" operator="containsText" text="Avanza según planificación">
      <formula>NOT(ISERROR(SEARCH("Avanza según planificación",G28)))</formula>
    </cfRule>
    <cfRule type="containsText" dxfId="439" priority="519" operator="containsText" text="Retrasada">
      <formula>NOT(ISERROR(SEARCH("Retrasada",G28)))</formula>
    </cfRule>
    <cfRule type="containsText" dxfId="438" priority="520" operator="containsText" text="Finalizada">
      <formula>NOT(ISERROR(SEARCH("Finalizada",G28)))</formula>
    </cfRule>
  </conditionalFormatting>
  <conditionalFormatting sqref="G28:J28">
    <cfRule type="containsText" dxfId="437" priority="521" operator="containsText" text="Desestimada">
      <formula>NOT(ISERROR(SEARCH("Desestimada",G28)))</formula>
    </cfRule>
  </conditionalFormatting>
  <conditionalFormatting sqref="P28">
    <cfRule type="containsText" dxfId="436" priority="514" operator="containsText" text="Finalizada">
      <formula>NOT(ISERROR(SEARCH("Finalizada",P28)))</formula>
    </cfRule>
    <cfRule type="containsText" dxfId="435" priority="515" operator="containsText" text="Avanza según planificación">
      <formula>NOT(ISERROR(SEARCH("Avanza según planificación",P28)))</formula>
    </cfRule>
    <cfRule type="containsText" dxfId="434" priority="516" operator="containsText" text="Retrasada">
      <formula>NOT(ISERROR(SEARCH("Retrasada",P28)))</formula>
    </cfRule>
    <cfRule type="containsText" dxfId="433" priority="517" operator="containsText" text="Desestimada">
      <formula>NOT(ISERROR(SEARCH("Desestimada",P28)))</formula>
    </cfRule>
  </conditionalFormatting>
  <conditionalFormatting sqref="K28:O28">
    <cfRule type="cellIs" dxfId="432" priority="512" operator="equal">
      <formula>0</formula>
    </cfRule>
    <cfRule type="cellIs" dxfId="431" priority="513" operator="equal">
      <formula>"X"</formula>
    </cfRule>
  </conditionalFormatting>
  <conditionalFormatting sqref="Q28">
    <cfRule type="containsText" dxfId="430" priority="508" operator="containsText" text="Finalizada">
      <formula>NOT(ISERROR(SEARCH("Finalizada",Q28)))</formula>
    </cfRule>
    <cfRule type="containsText" dxfId="429" priority="509" operator="containsText" text="Avanza según planificación">
      <formula>NOT(ISERROR(SEARCH("Avanza según planificación",Q28)))</formula>
    </cfRule>
    <cfRule type="containsText" dxfId="428" priority="510" operator="containsText" text="Retrasada">
      <formula>NOT(ISERROR(SEARCH("Retrasada",Q28)))</formula>
    </cfRule>
    <cfRule type="containsText" dxfId="427" priority="511" operator="containsText" text="Desestimada">
      <formula>NOT(ISERROR(SEARCH("Desestimada",Q28)))</formula>
    </cfRule>
  </conditionalFormatting>
  <conditionalFormatting sqref="Q28">
    <cfRule type="cellIs" dxfId="426" priority="507" operator="equal">
      <formula>"No valorable"</formula>
    </cfRule>
  </conditionalFormatting>
  <conditionalFormatting sqref="K44:O44">
    <cfRule type="cellIs" dxfId="425" priority="434" operator="equal">
      <formula>0</formula>
    </cfRule>
    <cfRule type="cellIs" dxfId="424" priority="435" operator="equal">
      <formula>"X"</formula>
    </cfRule>
  </conditionalFormatting>
  <conditionalFormatting sqref="G31:J31">
    <cfRule type="containsText" dxfId="423" priority="492" operator="containsText" text="Avanza según planificación">
      <formula>NOT(ISERROR(SEARCH("Avanza según planificación",G31)))</formula>
    </cfRule>
    <cfRule type="containsText" dxfId="422" priority="493" operator="containsText" text="Retrasada">
      <formula>NOT(ISERROR(SEARCH("Retrasada",G31)))</formula>
    </cfRule>
    <cfRule type="containsText" dxfId="421" priority="494" operator="containsText" text="Finalizada">
      <formula>NOT(ISERROR(SEARCH("Finalizada",G31)))</formula>
    </cfRule>
  </conditionalFormatting>
  <conditionalFormatting sqref="G31:J31">
    <cfRule type="containsText" dxfId="420" priority="495" operator="containsText" text="Desestimada">
      <formula>NOT(ISERROR(SEARCH("Desestimada",G31)))</formula>
    </cfRule>
  </conditionalFormatting>
  <conditionalFormatting sqref="P31">
    <cfRule type="containsText" dxfId="419" priority="488" operator="containsText" text="Finalizada">
      <formula>NOT(ISERROR(SEARCH("Finalizada",P31)))</formula>
    </cfRule>
    <cfRule type="containsText" dxfId="418" priority="489" operator="containsText" text="Avanza según planificación">
      <formula>NOT(ISERROR(SEARCH("Avanza según planificación",P31)))</formula>
    </cfRule>
    <cfRule type="containsText" dxfId="417" priority="490" operator="containsText" text="Retrasada">
      <formula>NOT(ISERROR(SEARCH("Retrasada",P31)))</formula>
    </cfRule>
    <cfRule type="containsText" dxfId="416" priority="491" operator="containsText" text="Desestimada">
      <formula>NOT(ISERROR(SEARCH("Desestimada",P31)))</formula>
    </cfRule>
  </conditionalFormatting>
  <conditionalFormatting sqref="K31:O31">
    <cfRule type="cellIs" dxfId="415" priority="486" operator="equal">
      <formula>0</formula>
    </cfRule>
    <cfRule type="cellIs" dxfId="414" priority="487" operator="equal">
      <formula>"X"</formula>
    </cfRule>
  </conditionalFormatting>
  <conditionalFormatting sqref="G39:J39">
    <cfRule type="containsText" dxfId="413" priority="466" operator="containsText" text="Avanza según planificación">
      <formula>NOT(ISERROR(SEARCH("Avanza según planificación",G39)))</formula>
    </cfRule>
    <cfRule type="containsText" dxfId="412" priority="467" operator="containsText" text="Retrasada">
      <formula>NOT(ISERROR(SEARCH("Retrasada",G39)))</formula>
    </cfRule>
    <cfRule type="containsText" dxfId="411" priority="468" operator="containsText" text="Finalizada">
      <formula>NOT(ISERROR(SEARCH("Finalizada",G39)))</formula>
    </cfRule>
  </conditionalFormatting>
  <conditionalFormatting sqref="G39:J39">
    <cfRule type="containsText" dxfId="410" priority="469" operator="containsText" text="Desestimada">
      <formula>NOT(ISERROR(SEARCH("Desestimada",G39)))</formula>
    </cfRule>
  </conditionalFormatting>
  <conditionalFormatting sqref="P39">
    <cfRule type="containsText" dxfId="409" priority="462" operator="containsText" text="Finalizada">
      <formula>NOT(ISERROR(SEARCH("Finalizada",P39)))</formula>
    </cfRule>
    <cfRule type="containsText" dxfId="408" priority="463" operator="containsText" text="Avanza según planificación">
      <formula>NOT(ISERROR(SEARCH("Avanza según planificación",P39)))</formula>
    </cfRule>
    <cfRule type="containsText" dxfId="407" priority="464" operator="containsText" text="Retrasada">
      <formula>NOT(ISERROR(SEARCH("Retrasada",P39)))</formula>
    </cfRule>
    <cfRule type="containsText" dxfId="406" priority="465" operator="containsText" text="Desestimada">
      <formula>NOT(ISERROR(SEARCH("Desestimada",P39)))</formula>
    </cfRule>
  </conditionalFormatting>
  <conditionalFormatting sqref="K39:O39">
    <cfRule type="cellIs" dxfId="405" priority="460" operator="equal">
      <formula>0</formula>
    </cfRule>
    <cfRule type="cellIs" dxfId="404" priority="461" operator="equal">
      <formula>"X"</formula>
    </cfRule>
  </conditionalFormatting>
  <conditionalFormatting sqref="Q39">
    <cfRule type="containsText" dxfId="403" priority="456" operator="containsText" text="Finalizada">
      <formula>NOT(ISERROR(SEARCH("Finalizada",Q39)))</formula>
    </cfRule>
    <cfRule type="containsText" dxfId="402" priority="457" operator="containsText" text="Avanza según planificación">
      <formula>NOT(ISERROR(SEARCH("Avanza según planificación",Q39)))</formula>
    </cfRule>
    <cfRule type="containsText" dxfId="401" priority="458" operator="containsText" text="Retrasada">
      <formula>NOT(ISERROR(SEARCH("Retrasada",Q39)))</formula>
    </cfRule>
    <cfRule type="containsText" dxfId="400" priority="459" operator="containsText" text="Desestimada">
      <formula>NOT(ISERROR(SEARCH("Desestimada",Q39)))</formula>
    </cfRule>
  </conditionalFormatting>
  <conditionalFormatting sqref="Q39">
    <cfRule type="cellIs" dxfId="399" priority="455" operator="equal">
      <formula>"No valorable"</formula>
    </cfRule>
  </conditionalFormatting>
  <conditionalFormatting sqref="G44:J44">
    <cfRule type="containsText" dxfId="398" priority="440" operator="containsText" text="Avanza según planificación">
      <formula>NOT(ISERROR(SEARCH("Avanza según planificación",G44)))</formula>
    </cfRule>
    <cfRule type="containsText" dxfId="397" priority="441" operator="containsText" text="Retrasada">
      <formula>NOT(ISERROR(SEARCH("Retrasada",G44)))</formula>
    </cfRule>
    <cfRule type="containsText" dxfId="396" priority="442" operator="containsText" text="Finalizada">
      <formula>NOT(ISERROR(SEARCH("Finalizada",G44)))</formula>
    </cfRule>
  </conditionalFormatting>
  <conditionalFormatting sqref="G44:J44">
    <cfRule type="containsText" dxfId="395" priority="443" operator="containsText" text="Desestimada">
      <formula>NOT(ISERROR(SEARCH("Desestimada",G44)))</formula>
    </cfRule>
  </conditionalFormatting>
  <conditionalFormatting sqref="P44">
    <cfRule type="containsText" dxfId="394" priority="436" operator="containsText" text="Finalizada">
      <formula>NOT(ISERROR(SEARCH("Finalizada",P44)))</formula>
    </cfRule>
    <cfRule type="containsText" dxfId="393" priority="437" operator="containsText" text="Avanza según planificación">
      <formula>NOT(ISERROR(SEARCH("Avanza según planificación",P44)))</formula>
    </cfRule>
    <cfRule type="containsText" dxfId="392" priority="438" operator="containsText" text="Retrasada">
      <formula>NOT(ISERROR(SEARCH("Retrasada",P44)))</formula>
    </cfRule>
    <cfRule type="containsText" dxfId="391" priority="439" operator="containsText" text="Desestimada">
      <formula>NOT(ISERROR(SEARCH("Desestimada",P44)))</formula>
    </cfRule>
  </conditionalFormatting>
  <conditionalFormatting sqref="Q44">
    <cfRule type="containsText" dxfId="390" priority="430" operator="containsText" text="Finalizada">
      <formula>NOT(ISERROR(SEARCH("Finalizada",Q44)))</formula>
    </cfRule>
    <cfRule type="containsText" dxfId="389" priority="431" operator="containsText" text="Avanza según planificación">
      <formula>NOT(ISERROR(SEARCH("Avanza según planificación",Q44)))</formula>
    </cfRule>
    <cfRule type="containsText" dxfId="388" priority="432" operator="containsText" text="Retrasada">
      <formula>NOT(ISERROR(SEARCH("Retrasada",Q44)))</formula>
    </cfRule>
    <cfRule type="containsText" dxfId="387" priority="433" operator="containsText" text="Desestimada">
      <formula>NOT(ISERROR(SEARCH("Desestimada",Q44)))</formula>
    </cfRule>
  </conditionalFormatting>
  <conditionalFormatting sqref="Q44">
    <cfRule type="cellIs" dxfId="386" priority="429" operator="equal">
      <formula>"No valorable"</formula>
    </cfRule>
  </conditionalFormatting>
  <conditionalFormatting sqref="G46:J46">
    <cfRule type="containsText" dxfId="385" priority="414" operator="containsText" text="Avanza según planificación">
      <formula>NOT(ISERROR(SEARCH("Avanza según planificación",G46)))</formula>
    </cfRule>
    <cfRule type="containsText" dxfId="384" priority="415" operator="containsText" text="Retrasada">
      <formula>NOT(ISERROR(SEARCH("Retrasada",G46)))</formula>
    </cfRule>
    <cfRule type="containsText" dxfId="383" priority="416" operator="containsText" text="Finalizada">
      <formula>NOT(ISERROR(SEARCH("Finalizada",G46)))</formula>
    </cfRule>
  </conditionalFormatting>
  <conditionalFormatting sqref="G46:J46">
    <cfRule type="containsText" dxfId="382" priority="417" operator="containsText" text="Desestimada">
      <formula>NOT(ISERROR(SEARCH("Desestimada",G46)))</formula>
    </cfRule>
  </conditionalFormatting>
  <conditionalFormatting sqref="P46">
    <cfRule type="containsText" dxfId="381" priority="410" operator="containsText" text="Finalizada">
      <formula>NOT(ISERROR(SEARCH("Finalizada",P46)))</formula>
    </cfRule>
    <cfRule type="containsText" dxfId="380" priority="411" operator="containsText" text="Avanza según planificación">
      <formula>NOT(ISERROR(SEARCH("Avanza según planificación",P46)))</formula>
    </cfRule>
    <cfRule type="containsText" dxfId="379" priority="412" operator="containsText" text="Retrasada">
      <formula>NOT(ISERROR(SEARCH("Retrasada",P46)))</formula>
    </cfRule>
    <cfRule type="containsText" dxfId="378" priority="413" operator="containsText" text="Desestimada">
      <formula>NOT(ISERROR(SEARCH("Desestimada",P46)))</formula>
    </cfRule>
  </conditionalFormatting>
  <conditionalFormatting sqref="K46:O46">
    <cfRule type="cellIs" dxfId="377" priority="408" operator="equal">
      <formula>0</formula>
    </cfRule>
    <cfRule type="cellIs" dxfId="376" priority="409" operator="equal">
      <formula>"X"</formula>
    </cfRule>
  </conditionalFormatting>
  <conditionalFormatting sqref="Q46">
    <cfRule type="containsText" dxfId="375" priority="404" operator="containsText" text="Finalizada">
      <formula>NOT(ISERROR(SEARCH("Finalizada",Q46)))</formula>
    </cfRule>
    <cfRule type="containsText" dxfId="374" priority="405" operator="containsText" text="Avanza según planificación">
      <formula>NOT(ISERROR(SEARCH("Avanza según planificación",Q46)))</formula>
    </cfRule>
    <cfRule type="containsText" dxfId="373" priority="406" operator="containsText" text="Retrasada">
      <formula>NOT(ISERROR(SEARCH("Retrasada",Q46)))</formula>
    </cfRule>
    <cfRule type="containsText" dxfId="372" priority="407" operator="containsText" text="Desestimada">
      <formula>NOT(ISERROR(SEARCH("Desestimada",Q46)))</formula>
    </cfRule>
  </conditionalFormatting>
  <conditionalFormatting sqref="Q46">
    <cfRule type="cellIs" dxfId="371" priority="403" operator="equal">
      <formula>"No valorable"</formula>
    </cfRule>
  </conditionalFormatting>
  <conditionalFormatting sqref="P6:Q6">
    <cfRule type="containsText" dxfId="370" priority="388" operator="containsText" text="Finalizada">
      <formula>NOT(ISERROR(SEARCH("Finalizada",P6)))</formula>
    </cfRule>
    <cfRule type="containsText" dxfId="369" priority="389" operator="containsText" text="Avanza según planificación">
      <formula>NOT(ISERROR(SEARCH("Avanza según planificación",P6)))</formula>
    </cfRule>
    <cfRule type="containsText" dxfId="368" priority="390" operator="containsText" text="Retrasada">
      <formula>NOT(ISERROR(SEARCH("Retrasada",P6)))</formula>
    </cfRule>
    <cfRule type="containsText" dxfId="367" priority="391" operator="containsText" text="Desestimada">
      <formula>NOT(ISERROR(SEARCH("Desestimada",P6)))</formula>
    </cfRule>
  </conditionalFormatting>
  <conditionalFormatting sqref="Q6">
    <cfRule type="cellIs" dxfId="366" priority="387" operator="equal">
      <formula>"No valorable"</formula>
    </cfRule>
  </conditionalFormatting>
  <conditionalFormatting sqref="G6:J6">
    <cfRule type="containsText" dxfId="365" priority="383" operator="containsText" text="Avanza según planificación">
      <formula>NOT(ISERROR(SEARCH("Avanza según planificación",G6)))</formula>
    </cfRule>
    <cfRule type="containsText" dxfId="364" priority="384" operator="containsText" text="Retrasada">
      <formula>NOT(ISERROR(SEARCH("Retrasada",G6)))</formula>
    </cfRule>
    <cfRule type="containsText" dxfId="363" priority="385" operator="containsText" text="Finalizada">
      <formula>NOT(ISERROR(SEARCH("Finalizada",G6)))</formula>
    </cfRule>
  </conditionalFormatting>
  <conditionalFormatting sqref="G6:J6">
    <cfRule type="containsText" dxfId="362" priority="386" operator="containsText" text="Desestimada">
      <formula>NOT(ISERROR(SEARCH("Desestimada",G6)))</formula>
    </cfRule>
  </conditionalFormatting>
  <conditionalFormatting sqref="K6:O6">
    <cfRule type="cellIs" dxfId="361" priority="381" operator="equal">
      <formula>0</formula>
    </cfRule>
    <cfRule type="cellIs" dxfId="360" priority="382" operator="equal">
      <formula>"X"</formula>
    </cfRule>
  </conditionalFormatting>
  <conditionalFormatting sqref="P11:Q11">
    <cfRule type="containsText" dxfId="359" priority="377" operator="containsText" text="Finalizada">
      <formula>NOT(ISERROR(SEARCH("Finalizada",P11)))</formula>
    </cfRule>
    <cfRule type="containsText" dxfId="358" priority="378" operator="containsText" text="Avanza según planificación">
      <formula>NOT(ISERROR(SEARCH("Avanza según planificación",P11)))</formula>
    </cfRule>
    <cfRule type="containsText" dxfId="357" priority="379" operator="containsText" text="Retrasada">
      <formula>NOT(ISERROR(SEARCH("Retrasada",P11)))</formula>
    </cfRule>
    <cfRule type="containsText" dxfId="356" priority="380" operator="containsText" text="Desestimada">
      <formula>NOT(ISERROR(SEARCH("Desestimada",P11)))</formula>
    </cfRule>
  </conditionalFormatting>
  <conditionalFormatting sqref="Q11">
    <cfRule type="cellIs" dxfId="355" priority="376" operator="equal">
      <formula>"No valorable"</formula>
    </cfRule>
  </conditionalFormatting>
  <conditionalFormatting sqref="G11:J11">
    <cfRule type="containsText" dxfId="354" priority="372" operator="containsText" text="Avanza según planificación">
      <formula>NOT(ISERROR(SEARCH("Avanza según planificación",G11)))</formula>
    </cfRule>
    <cfRule type="containsText" dxfId="353" priority="373" operator="containsText" text="Retrasada">
      <formula>NOT(ISERROR(SEARCH("Retrasada",G11)))</formula>
    </cfRule>
    <cfRule type="containsText" dxfId="352" priority="374" operator="containsText" text="Finalizada">
      <formula>NOT(ISERROR(SEARCH("Finalizada",G11)))</formula>
    </cfRule>
  </conditionalFormatting>
  <conditionalFormatting sqref="G11:J11">
    <cfRule type="containsText" dxfId="351" priority="375" operator="containsText" text="Desestimada">
      <formula>NOT(ISERROR(SEARCH("Desestimada",G11)))</formula>
    </cfRule>
  </conditionalFormatting>
  <conditionalFormatting sqref="K11:O11">
    <cfRule type="cellIs" dxfId="350" priority="370" operator="equal">
      <formula>0</formula>
    </cfRule>
    <cfRule type="cellIs" dxfId="349" priority="371" operator="equal">
      <formula>"X"</formula>
    </cfRule>
  </conditionalFormatting>
  <conditionalFormatting sqref="P14:Q14">
    <cfRule type="containsText" dxfId="348" priority="366" operator="containsText" text="Finalizada">
      <formula>NOT(ISERROR(SEARCH("Finalizada",P14)))</formula>
    </cfRule>
    <cfRule type="containsText" dxfId="347" priority="367" operator="containsText" text="Avanza según planificación">
      <formula>NOT(ISERROR(SEARCH("Avanza según planificación",P14)))</formula>
    </cfRule>
    <cfRule type="containsText" dxfId="346" priority="368" operator="containsText" text="Retrasada">
      <formula>NOT(ISERROR(SEARCH("Retrasada",P14)))</formula>
    </cfRule>
    <cfRule type="containsText" dxfId="345" priority="369" operator="containsText" text="Desestimada">
      <formula>NOT(ISERROR(SEARCH("Desestimada",P14)))</formula>
    </cfRule>
  </conditionalFormatting>
  <conditionalFormatting sqref="Q14">
    <cfRule type="cellIs" dxfId="344" priority="365" operator="equal">
      <formula>"No valorable"</formula>
    </cfRule>
  </conditionalFormatting>
  <conditionalFormatting sqref="G14:J14">
    <cfRule type="containsText" dxfId="343" priority="361" operator="containsText" text="Avanza según planificación">
      <formula>NOT(ISERROR(SEARCH("Avanza según planificación",G14)))</formula>
    </cfRule>
    <cfRule type="containsText" dxfId="342" priority="362" operator="containsText" text="Retrasada">
      <formula>NOT(ISERROR(SEARCH("Retrasada",G14)))</formula>
    </cfRule>
    <cfRule type="containsText" dxfId="341" priority="363" operator="containsText" text="Finalizada">
      <formula>NOT(ISERROR(SEARCH("Finalizada",G14)))</formula>
    </cfRule>
  </conditionalFormatting>
  <conditionalFormatting sqref="G14:J14">
    <cfRule type="containsText" dxfId="340" priority="364" operator="containsText" text="Desestimada">
      <formula>NOT(ISERROR(SEARCH("Desestimada",G14)))</formula>
    </cfRule>
  </conditionalFormatting>
  <conditionalFormatting sqref="K14:O14">
    <cfRule type="cellIs" dxfId="339" priority="359" operator="equal">
      <formula>0</formula>
    </cfRule>
    <cfRule type="cellIs" dxfId="338" priority="360" operator="equal">
      <formula>"X"</formula>
    </cfRule>
  </conditionalFormatting>
  <conditionalFormatting sqref="P19:Q19">
    <cfRule type="containsText" dxfId="337" priority="355" operator="containsText" text="Finalizada">
      <formula>NOT(ISERROR(SEARCH("Finalizada",P19)))</formula>
    </cfRule>
    <cfRule type="containsText" dxfId="336" priority="356" operator="containsText" text="Avanza según planificación">
      <formula>NOT(ISERROR(SEARCH("Avanza según planificación",P19)))</formula>
    </cfRule>
    <cfRule type="containsText" dxfId="335" priority="357" operator="containsText" text="Retrasada">
      <formula>NOT(ISERROR(SEARCH("Retrasada",P19)))</formula>
    </cfRule>
    <cfRule type="containsText" dxfId="334" priority="358" operator="containsText" text="Desestimada">
      <formula>NOT(ISERROR(SEARCH("Desestimada",P19)))</formula>
    </cfRule>
  </conditionalFormatting>
  <conditionalFormatting sqref="Q19">
    <cfRule type="cellIs" dxfId="333" priority="354" operator="equal">
      <formula>"No valorable"</formula>
    </cfRule>
  </conditionalFormatting>
  <conditionalFormatting sqref="G19:J19">
    <cfRule type="containsText" dxfId="332" priority="350" operator="containsText" text="Avanza según planificación">
      <formula>NOT(ISERROR(SEARCH("Avanza según planificación",G19)))</formula>
    </cfRule>
    <cfRule type="containsText" dxfId="331" priority="351" operator="containsText" text="Retrasada">
      <formula>NOT(ISERROR(SEARCH("Retrasada",G19)))</formula>
    </cfRule>
    <cfRule type="containsText" dxfId="330" priority="352" operator="containsText" text="Finalizada">
      <formula>NOT(ISERROR(SEARCH("Finalizada",G19)))</formula>
    </cfRule>
  </conditionalFormatting>
  <conditionalFormatting sqref="G19:J19">
    <cfRule type="containsText" dxfId="329" priority="353" operator="containsText" text="Desestimada">
      <formula>NOT(ISERROR(SEARCH("Desestimada",G19)))</formula>
    </cfRule>
  </conditionalFormatting>
  <conditionalFormatting sqref="K19:O19">
    <cfRule type="cellIs" dxfId="328" priority="348" operator="equal">
      <formula>0</formula>
    </cfRule>
    <cfRule type="cellIs" dxfId="327" priority="349" operator="equal">
      <formula>"X"</formula>
    </cfRule>
  </conditionalFormatting>
  <conditionalFormatting sqref="P24:Q24">
    <cfRule type="containsText" dxfId="326" priority="344" operator="containsText" text="Finalizada">
      <formula>NOT(ISERROR(SEARCH("Finalizada",P24)))</formula>
    </cfRule>
    <cfRule type="containsText" dxfId="325" priority="345" operator="containsText" text="Avanza según planificación">
      <formula>NOT(ISERROR(SEARCH("Avanza según planificación",P24)))</formula>
    </cfRule>
    <cfRule type="containsText" dxfId="324" priority="346" operator="containsText" text="Retrasada">
      <formula>NOT(ISERROR(SEARCH("Retrasada",P24)))</formula>
    </cfRule>
    <cfRule type="containsText" dxfId="323" priority="347" operator="containsText" text="Desestimada">
      <formula>NOT(ISERROR(SEARCH("Desestimada",P24)))</formula>
    </cfRule>
  </conditionalFormatting>
  <conditionalFormatting sqref="Q24">
    <cfRule type="cellIs" dxfId="322" priority="343" operator="equal">
      <formula>"No valorable"</formula>
    </cfRule>
  </conditionalFormatting>
  <conditionalFormatting sqref="G24:J24">
    <cfRule type="containsText" dxfId="321" priority="339" operator="containsText" text="Avanza según planificación">
      <formula>NOT(ISERROR(SEARCH("Avanza según planificación",G24)))</formula>
    </cfRule>
    <cfRule type="containsText" dxfId="320" priority="340" operator="containsText" text="Retrasada">
      <formula>NOT(ISERROR(SEARCH("Retrasada",G24)))</formula>
    </cfRule>
    <cfRule type="containsText" dxfId="319" priority="341" operator="containsText" text="Finalizada">
      <formula>NOT(ISERROR(SEARCH("Finalizada",G24)))</formula>
    </cfRule>
  </conditionalFormatting>
  <conditionalFormatting sqref="G24:J24">
    <cfRule type="containsText" dxfId="318" priority="342" operator="containsText" text="Desestimada">
      <formula>NOT(ISERROR(SEARCH("Desestimada",G24)))</formula>
    </cfRule>
  </conditionalFormatting>
  <conditionalFormatting sqref="K24:O24">
    <cfRule type="cellIs" dxfId="317" priority="337" operator="equal">
      <formula>0</formula>
    </cfRule>
    <cfRule type="cellIs" dxfId="316" priority="338" operator="equal">
      <formula>"X"</formula>
    </cfRule>
  </conditionalFormatting>
  <conditionalFormatting sqref="P27:Q27">
    <cfRule type="containsText" dxfId="315" priority="333" operator="containsText" text="Finalizada">
      <formula>NOT(ISERROR(SEARCH("Finalizada",P27)))</formula>
    </cfRule>
    <cfRule type="containsText" dxfId="314" priority="334" operator="containsText" text="Avanza según planificación">
      <formula>NOT(ISERROR(SEARCH("Avanza según planificación",P27)))</formula>
    </cfRule>
    <cfRule type="containsText" dxfId="313" priority="335" operator="containsText" text="Retrasada">
      <formula>NOT(ISERROR(SEARCH("Retrasada",P27)))</formula>
    </cfRule>
    <cfRule type="containsText" dxfId="312" priority="336" operator="containsText" text="Desestimada">
      <formula>NOT(ISERROR(SEARCH("Desestimada",P27)))</formula>
    </cfRule>
  </conditionalFormatting>
  <conditionalFormatting sqref="Q27">
    <cfRule type="cellIs" dxfId="311" priority="332" operator="equal">
      <formula>"No valorable"</formula>
    </cfRule>
  </conditionalFormatting>
  <conditionalFormatting sqref="G27:J27">
    <cfRule type="containsText" dxfId="310" priority="328" operator="containsText" text="Avanza según planificación">
      <formula>NOT(ISERROR(SEARCH("Avanza según planificación",G27)))</formula>
    </cfRule>
    <cfRule type="containsText" dxfId="309" priority="329" operator="containsText" text="Retrasada">
      <formula>NOT(ISERROR(SEARCH("Retrasada",G27)))</formula>
    </cfRule>
    <cfRule type="containsText" dxfId="308" priority="330" operator="containsText" text="Finalizada">
      <formula>NOT(ISERROR(SEARCH("Finalizada",G27)))</formula>
    </cfRule>
  </conditionalFormatting>
  <conditionalFormatting sqref="G27:J27">
    <cfRule type="containsText" dxfId="307" priority="331" operator="containsText" text="Desestimada">
      <formula>NOT(ISERROR(SEARCH("Desestimada",G27)))</formula>
    </cfRule>
  </conditionalFormatting>
  <conditionalFormatting sqref="K27:O27">
    <cfRule type="cellIs" dxfId="306" priority="326" operator="equal">
      <formula>0</formula>
    </cfRule>
    <cfRule type="cellIs" dxfId="305" priority="327" operator="equal">
      <formula>"X"</formula>
    </cfRule>
  </conditionalFormatting>
  <conditionalFormatting sqref="P30:Q30">
    <cfRule type="containsText" dxfId="304" priority="322" operator="containsText" text="Finalizada">
      <formula>NOT(ISERROR(SEARCH("Finalizada",P30)))</formula>
    </cfRule>
    <cfRule type="containsText" dxfId="303" priority="323" operator="containsText" text="Avanza según planificación">
      <formula>NOT(ISERROR(SEARCH("Avanza según planificación",P30)))</formula>
    </cfRule>
    <cfRule type="containsText" dxfId="302" priority="324" operator="containsText" text="Retrasada">
      <formula>NOT(ISERROR(SEARCH("Retrasada",P30)))</formula>
    </cfRule>
    <cfRule type="containsText" dxfId="301" priority="325" operator="containsText" text="Desestimada">
      <formula>NOT(ISERROR(SEARCH("Desestimada",P30)))</formula>
    </cfRule>
  </conditionalFormatting>
  <conditionalFormatting sqref="Q30">
    <cfRule type="cellIs" dxfId="300" priority="321" operator="equal">
      <formula>"No valorable"</formula>
    </cfRule>
  </conditionalFormatting>
  <conditionalFormatting sqref="G30:J30">
    <cfRule type="containsText" dxfId="299" priority="317" operator="containsText" text="Avanza según planificación">
      <formula>NOT(ISERROR(SEARCH("Avanza según planificación",G30)))</formula>
    </cfRule>
    <cfRule type="containsText" dxfId="298" priority="318" operator="containsText" text="Retrasada">
      <formula>NOT(ISERROR(SEARCH("Retrasada",G30)))</formula>
    </cfRule>
    <cfRule type="containsText" dxfId="297" priority="319" operator="containsText" text="Finalizada">
      <formula>NOT(ISERROR(SEARCH("Finalizada",G30)))</formula>
    </cfRule>
  </conditionalFormatting>
  <conditionalFormatting sqref="G30:J30">
    <cfRule type="containsText" dxfId="296" priority="320" operator="containsText" text="Desestimada">
      <formula>NOT(ISERROR(SEARCH("Desestimada",G30)))</formula>
    </cfRule>
  </conditionalFormatting>
  <conditionalFormatting sqref="K30:O30">
    <cfRule type="cellIs" dxfId="295" priority="315" operator="equal">
      <formula>0</formula>
    </cfRule>
    <cfRule type="cellIs" dxfId="294" priority="316" operator="equal">
      <formula>"X"</formula>
    </cfRule>
  </conditionalFormatting>
  <conditionalFormatting sqref="P38:Q38">
    <cfRule type="containsText" dxfId="293" priority="311" operator="containsText" text="Finalizada">
      <formula>NOT(ISERROR(SEARCH("Finalizada",P38)))</formula>
    </cfRule>
    <cfRule type="containsText" dxfId="292" priority="312" operator="containsText" text="Avanza según planificación">
      <formula>NOT(ISERROR(SEARCH("Avanza según planificación",P38)))</formula>
    </cfRule>
    <cfRule type="containsText" dxfId="291" priority="313" operator="containsText" text="Retrasada">
      <formula>NOT(ISERROR(SEARCH("Retrasada",P38)))</formula>
    </cfRule>
    <cfRule type="containsText" dxfId="290" priority="314" operator="containsText" text="Desestimada">
      <formula>NOT(ISERROR(SEARCH("Desestimada",P38)))</formula>
    </cfRule>
  </conditionalFormatting>
  <conditionalFormatting sqref="Q38">
    <cfRule type="cellIs" dxfId="289" priority="310" operator="equal">
      <formula>"No valorable"</formula>
    </cfRule>
  </conditionalFormatting>
  <conditionalFormatting sqref="G38:J38">
    <cfRule type="containsText" dxfId="288" priority="306" operator="containsText" text="Avanza según planificación">
      <formula>NOT(ISERROR(SEARCH("Avanza según planificación",G38)))</formula>
    </cfRule>
    <cfRule type="containsText" dxfId="287" priority="307" operator="containsText" text="Retrasada">
      <formula>NOT(ISERROR(SEARCH("Retrasada",G38)))</formula>
    </cfRule>
    <cfRule type="containsText" dxfId="286" priority="308" operator="containsText" text="Finalizada">
      <formula>NOT(ISERROR(SEARCH("Finalizada",G38)))</formula>
    </cfRule>
  </conditionalFormatting>
  <conditionalFormatting sqref="G38:J38">
    <cfRule type="containsText" dxfId="285" priority="309" operator="containsText" text="Desestimada">
      <formula>NOT(ISERROR(SEARCH("Desestimada",G38)))</formula>
    </cfRule>
  </conditionalFormatting>
  <conditionalFormatting sqref="K38:O38">
    <cfRule type="cellIs" dxfId="284" priority="304" operator="equal">
      <formula>0</formula>
    </cfRule>
    <cfRule type="cellIs" dxfId="283" priority="305" operator="equal">
      <formula>"X"</formula>
    </cfRule>
  </conditionalFormatting>
  <conditionalFormatting sqref="P43:Q43">
    <cfRule type="containsText" dxfId="282" priority="300" operator="containsText" text="Finalizada">
      <formula>NOT(ISERROR(SEARCH("Finalizada",P43)))</formula>
    </cfRule>
    <cfRule type="containsText" dxfId="281" priority="301" operator="containsText" text="Avanza según planificación">
      <formula>NOT(ISERROR(SEARCH("Avanza según planificación",P43)))</formula>
    </cfRule>
    <cfRule type="containsText" dxfId="280" priority="302" operator="containsText" text="Retrasada">
      <formula>NOT(ISERROR(SEARCH("Retrasada",P43)))</formula>
    </cfRule>
    <cfRule type="containsText" dxfId="279" priority="303" operator="containsText" text="Desestimada">
      <formula>NOT(ISERROR(SEARCH("Desestimada",P43)))</formula>
    </cfRule>
  </conditionalFormatting>
  <conditionalFormatting sqref="Q43">
    <cfRule type="cellIs" dxfId="278" priority="299" operator="equal">
      <formula>"No valorable"</formula>
    </cfRule>
  </conditionalFormatting>
  <conditionalFormatting sqref="G43:J43">
    <cfRule type="containsText" dxfId="277" priority="295" operator="containsText" text="Avanza según planificación">
      <formula>NOT(ISERROR(SEARCH("Avanza según planificación",G43)))</formula>
    </cfRule>
    <cfRule type="containsText" dxfId="276" priority="296" operator="containsText" text="Retrasada">
      <formula>NOT(ISERROR(SEARCH("Retrasada",G43)))</formula>
    </cfRule>
    <cfRule type="containsText" dxfId="275" priority="297" operator="containsText" text="Finalizada">
      <formula>NOT(ISERROR(SEARCH("Finalizada",G43)))</formula>
    </cfRule>
  </conditionalFormatting>
  <conditionalFormatting sqref="G43:J43">
    <cfRule type="containsText" dxfId="274" priority="298" operator="containsText" text="Desestimada">
      <formula>NOT(ISERROR(SEARCH("Desestimada",G43)))</formula>
    </cfRule>
  </conditionalFormatting>
  <conditionalFormatting sqref="K43:O43">
    <cfRule type="cellIs" dxfId="273" priority="293" operator="equal">
      <formula>0</formula>
    </cfRule>
    <cfRule type="cellIs" dxfId="272" priority="294" operator="equal">
      <formula>"X"</formula>
    </cfRule>
  </conditionalFormatting>
  <conditionalFormatting sqref="G5:J5">
    <cfRule type="containsText" dxfId="271" priority="278" operator="containsText" text="Avanza según planificación">
      <formula>NOT(ISERROR(SEARCH("Avanza según planificación",G5)))</formula>
    </cfRule>
    <cfRule type="containsText" dxfId="270" priority="279" operator="containsText" text="Retrasada">
      <formula>NOT(ISERROR(SEARCH("Retrasada",G5)))</formula>
    </cfRule>
    <cfRule type="containsText" dxfId="269" priority="280" operator="containsText" text="Finalizada">
      <formula>NOT(ISERROR(SEARCH("Finalizada",G5)))</formula>
    </cfRule>
  </conditionalFormatting>
  <conditionalFormatting sqref="G5:J5">
    <cfRule type="containsText" dxfId="268" priority="281" operator="containsText" text="Desestimada">
      <formula>NOT(ISERROR(SEARCH("Desestimada",G5)))</formula>
    </cfRule>
  </conditionalFormatting>
  <conditionalFormatting sqref="P5:Q5">
    <cfRule type="containsText" dxfId="267" priority="274" operator="containsText" text="Finalizada">
      <formula>NOT(ISERROR(SEARCH("Finalizada",P5)))</formula>
    </cfRule>
    <cfRule type="containsText" dxfId="266" priority="275" operator="containsText" text="Avanza según planificación">
      <formula>NOT(ISERROR(SEARCH("Avanza según planificación",P5)))</formula>
    </cfRule>
    <cfRule type="containsText" dxfId="265" priority="276" operator="containsText" text="Retrasada">
      <formula>NOT(ISERROR(SEARCH("Retrasada",P5)))</formula>
    </cfRule>
    <cfRule type="containsText" dxfId="264" priority="277" operator="containsText" text="Desestimada">
      <formula>NOT(ISERROR(SEARCH("Desestimada",P5)))</formula>
    </cfRule>
  </conditionalFormatting>
  <conditionalFormatting sqref="Q5">
    <cfRule type="cellIs" dxfId="263" priority="273" operator="equal">
      <formula>"No valorable"</formula>
    </cfRule>
  </conditionalFormatting>
  <conditionalFormatting sqref="K5:O5">
    <cfRule type="cellIs" dxfId="262" priority="271" operator="equal">
      <formula>0</formula>
    </cfRule>
    <cfRule type="cellIs" dxfId="261" priority="272" operator="equal">
      <formula>"X"</formula>
    </cfRule>
  </conditionalFormatting>
  <conditionalFormatting sqref="K47:O47">
    <cfRule type="cellIs" dxfId="260" priority="154" operator="equal">
      <formula>0</formula>
    </cfRule>
    <cfRule type="cellIs" dxfId="259" priority="155" operator="equal">
      <formula>"X"</formula>
    </cfRule>
  </conditionalFormatting>
  <conditionalFormatting sqref="G8:J10">
    <cfRule type="containsText" dxfId="258" priority="267" operator="containsText" text="Avanza según planificación">
      <formula>NOT(ISERROR(SEARCH("Avanza según planificación",G8)))</formula>
    </cfRule>
    <cfRule type="containsText" dxfId="257" priority="268" operator="containsText" text="Retrasada">
      <formula>NOT(ISERROR(SEARCH("Retrasada",G8)))</formula>
    </cfRule>
    <cfRule type="containsText" dxfId="256" priority="269" operator="containsText" text="Finalizada">
      <formula>NOT(ISERROR(SEARCH("Finalizada",G8)))</formula>
    </cfRule>
  </conditionalFormatting>
  <conditionalFormatting sqref="G8:J10">
    <cfRule type="containsText" dxfId="255" priority="270" operator="containsText" text="Desestimada">
      <formula>NOT(ISERROR(SEARCH("Desestimada",G8)))</formula>
    </cfRule>
  </conditionalFormatting>
  <conditionalFormatting sqref="P8:Q10">
    <cfRule type="containsText" dxfId="254" priority="263" operator="containsText" text="Finalizada">
      <formula>NOT(ISERROR(SEARCH("Finalizada",P8)))</formula>
    </cfRule>
    <cfRule type="containsText" dxfId="253" priority="264" operator="containsText" text="Avanza según planificación">
      <formula>NOT(ISERROR(SEARCH("Avanza según planificación",P8)))</formula>
    </cfRule>
    <cfRule type="containsText" dxfId="252" priority="265" operator="containsText" text="Retrasada">
      <formula>NOT(ISERROR(SEARCH("Retrasada",P8)))</formula>
    </cfRule>
    <cfRule type="containsText" dxfId="251" priority="266" operator="containsText" text="Desestimada">
      <formula>NOT(ISERROR(SEARCH("Desestimada",P8)))</formula>
    </cfRule>
  </conditionalFormatting>
  <conditionalFormatting sqref="Q8:Q10">
    <cfRule type="cellIs" dxfId="250" priority="262" operator="equal">
      <formula>"No valorable"</formula>
    </cfRule>
  </conditionalFormatting>
  <conditionalFormatting sqref="K8:O10">
    <cfRule type="cellIs" dxfId="249" priority="260" operator="equal">
      <formula>0</formula>
    </cfRule>
    <cfRule type="cellIs" dxfId="248" priority="261" operator="equal">
      <formula>"X"</formula>
    </cfRule>
  </conditionalFormatting>
  <conditionalFormatting sqref="G13:J13">
    <cfRule type="containsText" dxfId="247" priority="256" operator="containsText" text="Avanza según planificación">
      <formula>NOT(ISERROR(SEARCH("Avanza según planificación",G13)))</formula>
    </cfRule>
    <cfRule type="containsText" dxfId="246" priority="257" operator="containsText" text="Retrasada">
      <formula>NOT(ISERROR(SEARCH("Retrasada",G13)))</formula>
    </cfRule>
    <cfRule type="containsText" dxfId="245" priority="258" operator="containsText" text="Finalizada">
      <formula>NOT(ISERROR(SEARCH("Finalizada",G13)))</formula>
    </cfRule>
  </conditionalFormatting>
  <conditionalFormatting sqref="G13:J13">
    <cfRule type="containsText" dxfId="244" priority="259" operator="containsText" text="Desestimada">
      <formula>NOT(ISERROR(SEARCH("Desestimada",G13)))</formula>
    </cfRule>
  </conditionalFormatting>
  <conditionalFormatting sqref="P13:Q13">
    <cfRule type="containsText" dxfId="243" priority="252" operator="containsText" text="Finalizada">
      <formula>NOT(ISERROR(SEARCH("Finalizada",P13)))</formula>
    </cfRule>
    <cfRule type="containsText" dxfId="242" priority="253" operator="containsText" text="Avanza según planificación">
      <formula>NOT(ISERROR(SEARCH("Avanza según planificación",P13)))</formula>
    </cfRule>
    <cfRule type="containsText" dxfId="241" priority="254" operator="containsText" text="Retrasada">
      <formula>NOT(ISERROR(SEARCH("Retrasada",P13)))</formula>
    </cfRule>
    <cfRule type="containsText" dxfId="240" priority="255" operator="containsText" text="Desestimada">
      <formula>NOT(ISERROR(SEARCH("Desestimada",P13)))</formula>
    </cfRule>
  </conditionalFormatting>
  <conditionalFormatting sqref="Q13">
    <cfRule type="cellIs" dxfId="239" priority="251" operator="equal">
      <formula>"No valorable"</formula>
    </cfRule>
  </conditionalFormatting>
  <conditionalFormatting sqref="K13:O13">
    <cfRule type="cellIs" dxfId="238" priority="249" operator="equal">
      <formula>0</formula>
    </cfRule>
    <cfRule type="cellIs" dxfId="237" priority="250" operator="equal">
      <formula>"X"</formula>
    </cfRule>
  </conditionalFormatting>
  <conditionalFormatting sqref="G16:J18">
    <cfRule type="containsText" dxfId="236" priority="245" operator="containsText" text="Avanza según planificación">
      <formula>NOT(ISERROR(SEARCH("Avanza según planificación",G16)))</formula>
    </cfRule>
    <cfRule type="containsText" dxfId="235" priority="246" operator="containsText" text="Retrasada">
      <formula>NOT(ISERROR(SEARCH("Retrasada",G16)))</formula>
    </cfRule>
    <cfRule type="containsText" dxfId="234" priority="247" operator="containsText" text="Finalizada">
      <formula>NOT(ISERROR(SEARCH("Finalizada",G16)))</formula>
    </cfRule>
  </conditionalFormatting>
  <conditionalFormatting sqref="G16:J18">
    <cfRule type="containsText" dxfId="233" priority="248" operator="containsText" text="Desestimada">
      <formula>NOT(ISERROR(SEARCH("Desestimada",G16)))</formula>
    </cfRule>
  </conditionalFormatting>
  <conditionalFormatting sqref="P16:Q18">
    <cfRule type="containsText" dxfId="232" priority="241" operator="containsText" text="Finalizada">
      <formula>NOT(ISERROR(SEARCH("Finalizada",P16)))</formula>
    </cfRule>
    <cfRule type="containsText" dxfId="231" priority="242" operator="containsText" text="Avanza según planificación">
      <formula>NOT(ISERROR(SEARCH("Avanza según planificación",P16)))</formula>
    </cfRule>
    <cfRule type="containsText" dxfId="230" priority="243" operator="containsText" text="Retrasada">
      <formula>NOT(ISERROR(SEARCH("Retrasada",P16)))</formula>
    </cfRule>
    <cfRule type="containsText" dxfId="229" priority="244" operator="containsText" text="Desestimada">
      <formula>NOT(ISERROR(SEARCH("Desestimada",P16)))</formula>
    </cfRule>
  </conditionalFormatting>
  <conditionalFormatting sqref="Q16:Q18">
    <cfRule type="cellIs" dxfId="228" priority="240" operator="equal">
      <formula>"No valorable"</formula>
    </cfRule>
  </conditionalFormatting>
  <conditionalFormatting sqref="K16:O18">
    <cfRule type="cellIs" dxfId="227" priority="238" operator="equal">
      <formula>0</formula>
    </cfRule>
    <cfRule type="cellIs" dxfId="226" priority="239" operator="equal">
      <formula>"X"</formula>
    </cfRule>
  </conditionalFormatting>
  <conditionalFormatting sqref="G21:J23">
    <cfRule type="containsText" dxfId="225" priority="234" operator="containsText" text="Avanza según planificación">
      <formula>NOT(ISERROR(SEARCH("Avanza según planificación",G21)))</formula>
    </cfRule>
    <cfRule type="containsText" dxfId="224" priority="235" operator="containsText" text="Retrasada">
      <formula>NOT(ISERROR(SEARCH("Retrasada",G21)))</formula>
    </cfRule>
    <cfRule type="containsText" dxfId="223" priority="236" operator="containsText" text="Finalizada">
      <formula>NOT(ISERROR(SEARCH("Finalizada",G21)))</formula>
    </cfRule>
  </conditionalFormatting>
  <conditionalFormatting sqref="G21:J23">
    <cfRule type="containsText" dxfId="222" priority="237" operator="containsText" text="Desestimada">
      <formula>NOT(ISERROR(SEARCH("Desestimada",G21)))</formula>
    </cfRule>
  </conditionalFormatting>
  <conditionalFormatting sqref="P21:Q23">
    <cfRule type="containsText" dxfId="221" priority="230" operator="containsText" text="Finalizada">
      <formula>NOT(ISERROR(SEARCH("Finalizada",P21)))</formula>
    </cfRule>
    <cfRule type="containsText" dxfId="220" priority="231" operator="containsText" text="Avanza según planificación">
      <formula>NOT(ISERROR(SEARCH("Avanza según planificación",P21)))</formula>
    </cfRule>
    <cfRule type="containsText" dxfId="219" priority="232" operator="containsText" text="Retrasada">
      <formula>NOT(ISERROR(SEARCH("Retrasada",P21)))</formula>
    </cfRule>
    <cfRule type="containsText" dxfId="218" priority="233" operator="containsText" text="Desestimada">
      <formula>NOT(ISERROR(SEARCH("Desestimada",P21)))</formula>
    </cfRule>
  </conditionalFormatting>
  <conditionalFormatting sqref="Q21:Q23">
    <cfRule type="cellIs" dxfId="217" priority="229" operator="equal">
      <formula>"No valorable"</formula>
    </cfRule>
  </conditionalFormatting>
  <conditionalFormatting sqref="K21:O23">
    <cfRule type="cellIs" dxfId="216" priority="227" operator="equal">
      <formula>0</formula>
    </cfRule>
    <cfRule type="cellIs" dxfId="215" priority="228" operator="equal">
      <formula>"X"</formula>
    </cfRule>
  </conditionalFormatting>
  <conditionalFormatting sqref="G26:J26">
    <cfRule type="containsText" dxfId="214" priority="223" operator="containsText" text="Avanza según planificación">
      <formula>NOT(ISERROR(SEARCH("Avanza según planificación",G26)))</formula>
    </cfRule>
    <cfRule type="containsText" dxfId="213" priority="224" operator="containsText" text="Retrasada">
      <formula>NOT(ISERROR(SEARCH("Retrasada",G26)))</formula>
    </cfRule>
    <cfRule type="containsText" dxfId="212" priority="225" operator="containsText" text="Finalizada">
      <formula>NOT(ISERROR(SEARCH("Finalizada",G26)))</formula>
    </cfRule>
  </conditionalFormatting>
  <conditionalFormatting sqref="G26:J26">
    <cfRule type="containsText" dxfId="211" priority="226" operator="containsText" text="Desestimada">
      <formula>NOT(ISERROR(SEARCH("Desestimada",G26)))</formula>
    </cfRule>
  </conditionalFormatting>
  <conditionalFormatting sqref="P26:Q26">
    <cfRule type="containsText" dxfId="210" priority="219" operator="containsText" text="Finalizada">
      <formula>NOT(ISERROR(SEARCH("Finalizada",P26)))</formula>
    </cfRule>
    <cfRule type="containsText" dxfId="209" priority="220" operator="containsText" text="Avanza según planificación">
      <formula>NOT(ISERROR(SEARCH("Avanza según planificación",P26)))</formula>
    </cfRule>
    <cfRule type="containsText" dxfId="208" priority="221" operator="containsText" text="Retrasada">
      <formula>NOT(ISERROR(SEARCH("Retrasada",P26)))</formula>
    </cfRule>
    <cfRule type="containsText" dxfId="207" priority="222" operator="containsText" text="Desestimada">
      <formula>NOT(ISERROR(SEARCH("Desestimada",P26)))</formula>
    </cfRule>
  </conditionalFormatting>
  <conditionalFormatting sqref="Q26">
    <cfRule type="cellIs" dxfId="206" priority="218" operator="equal">
      <formula>"No valorable"</formula>
    </cfRule>
  </conditionalFormatting>
  <conditionalFormatting sqref="K26:O26">
    <cfRule type="cellIs" dxfId="205" priority="216" operator="equal">
      <formula>0</formula>
    </cfRule>
    <cfRule type="cellIs" dxfId="204" priority="217" operator="equal">
      <formula>"X"</formula>
    </cfRule>
  </conditionalFormatting>
  <conditionalFormatting sqref="G29:J29">
    <cfRule type="containsText" dxfId="203" priority="212" operator="containsText" text="Avanza según planificación">
      <formula>NOT(ISERROR(SEARCH("Avanza según planificación",G29)))</formula>
    </cfRule>
    <cfRule type="containsText" dxfId="202" priority="213" operator="containsText" text="Retrasada">
      <formula>NOT(ISERROR(SEARCH("Retrasada",G29)))</formula>
    </cfRule>
    <cfRule type="containsText" dxfId="201" priority="214" operator="containsText" text="Finalizada">
      <formula>NOT(ISERROR(SEARCH("Finalizada",G29)))</formula>
    </cfRule>
  </conditionalFormatting>
  <conditionalFormatting sqref="G29:J29">
    <cfRule type="containsText" dxfId="200" priority="215" operator="containsText" text="Desestimada">
      <formula>NOT(ISERROR(SEARCH("Desestimada",G29)))</formula>
    </cfRule>
  </conditionalFormatting>
  <conditionalFormatting sqref="P29:Q29">
    <cfRule type="containsText" dxfId="199" priority="208" operator="containsText" text="Finalizada">
      <formula>NOT(ISERROR(SEARCH("Finalizada",P29)))</formula>
    </cfRule>
    <cfRule type="containsText" dxfId="198" priority="209" operator="containsText" text="Avanza según planificación">
      <formula>NOT(ISERROR(SEARCH("Avanza según planificación",P29)))</formula>
    </cfRule>
    <cfRule type="containsText" dxfId="197" priority="210" operator="containsText" text="Retrasada">
      <formula>NOT(ISERROR(SEARCH("Retrasada",P29)))</formula>
    </cfRule>
    <cfRule type="containsText" dxfId="196" priority="211" operator="containsText" text="Desestimada">
      <formula>NOT(ISERROR(SEARCH("Desestimada",P29)))</formula>
    </cfRule>
  </conditionalFormatting>
  <conditionalFormatting sqref="Q29">
    <cfRule type="cellIs" dxfId="195" priority="207" operator="equal">
      <formula>"No valorable"</formula>
    </cfRule>
  </conditionalFormatting>
  <conditionalFormatting sqref="K29:O29">
    <cfRule type="cellIs" dxfId="194" priority="205" operator="equal">
      <formula>0</formula>
    </cfRule>
    <cfRule type="cellIs" dxfId="193" priority="206" operator="equal">
      <formula>"X"</formula>
    </cfRule>
  </conditionalFormatting>
  <conditionalFormatting sqref="G32:J37">
    <cfRule type="containsText" dxfId="192" priority="201" operator="containsText" text="Avanza según planificación">
      <formula>NOT(ISERROR(SEARCH("Avanza según planificación",G32)))</formula>
    </cfRule>
    <cfRule type="containsText" dxfId="191" priority="202" operator="containsText" text="Retrasada">
      <formula>NOT(ISERROR(SEARCH("Retrasada",G32)))</formula>
    </cfRule>
    <cfRule type="containsText" dxfId="190" priority="203" operator="containsText" text="Finalizada">
      <formula>NOT(ISERROR(SEARCH("Finalizada",G32)))</formula>
    </cfRule>
  </conditionalFormatting>
  <conditionalFormatting sqref="G32:J37">
    <cfRule type="containsText" dxfId="189" priority="204" operator="containsText" text="Desestimada">
      <formula>NOT(ISERROR(SEARCH("Desestimada",G32)))</formula>
    </cfRule>
  </conditionalFormatting>
  <conditionalFormatting sqref="P32:Q37">
    <cfRule type="containsText" dxfId="188" priority="197" operator="containsText" text="Finalizada">
      <formula>NOT(ISERROR(SEARCH("Finalizada",P32)))</formula>
    </cfRule>
    <cfRule type="containsText" dxfId="187" priority="198" operator="containsText" text="Avanza según planificación">
      <formula>NOT(ISERROR(SEARCH("Avanza según planificación",P32)))</formula>
    </cfRule>
    <cfRule type="containsText" dxfId="186" priority="199" operator="containsText" text="Retrasada">
      <formula>NOT(ISERROR(SEARCH("Retrasada",P32)))</formula>
    </cfRule>
    <cfRule type="containsText" dxfId="185" priority="200" operator="containsText" text="Desestimada">
      <formula>NOT(ISERROR(SEARCH("Desestimada",P32)))</formula>
    </cfRule>
  </conditionalFormatting>
  <conditionalFormatting sqref="Q32:Q37">
    <cfRule type="cellIs" dxfId="184" priority="196" operator="equal">
      <formula>"No valorable"</formula>
    </cfRule>
  </conditionalFormatting>
  <conditionalFormatting sqref="K32:O37">
    <cfRule type="cellIs" dxfId="183" priority="194" operator="equal">
      <formula>0</formula>
    </cfRule>
    <cfRule type="cellIs" dxfId="182" priority="195" operator="equal">
      <formula>"X"</formula>
    </cfRule>
  </conditionalFormatting>
  <conditionalFormatting sqref="G40:J42">
    <cfRule type="containsText" dxfId="181" priority="190" operator="containsText" text="Avanza según planificación">
      <formula>NOT(ISERROR(SEARCH("Avanza según planificación",G40)))</formula>
    </cfRule>
    <cfRule type="containsText" dxfId="180" priority="191" operator="containsText" text="Retrasada">
      <formula>NOT(ISERROR(SEARCH("Retrasada",G40)))</formula>
    </cfRule>
    <cfRule type="containsText" dxfId="179" priority="192" operator="containsText" text="Finalizada">
      <formula>NOT(ISERROR(SEARCH("Finalizada",G40)))</formula>
    </cfRule>
  </conditionalFormatting>
  <conditionalFormatting sqref="G40:J42">
    <cfRule type="containsText" dxfId="178" priority="193" operator="containsText" text="Desestimada">
      <formula>NOT(ISERROR(SEARCH("Desestimada",G40)))</formula>
    </cfRule>
  </conditionalFormatting>
  <conditionalFormatting sqref="P40:Q42">
    <cfRule type="containsText" dxfId="177" priority="186" operator="containsText" text="Finalizada">
      <formula>NOT(ISERROR(SEARCH("Finalizada",P40)))</formula>
    </cfRule>
    <cfRule type="containsText" dxfId="176" priority="187" operator="containsText" text="Avanza según planificación">
      <formula>NOT(ISERROR(SEARCH("Avanza según planificación",P40)))</formula>
    </cfRule>
    <cfRule type="containsText" dxfId="175" priority="188" operator="containsText" text="Retrasada">
      <formula>NOT(ISERROR(SEARCH("Retrasada",P40)))</formula>
    </cfRule>
    <cfRule type="containsText" dxfId="174" priority="189" operator="containsText" text="Desestimada">
      <formula>NOT(ISERROR(SEARCH("Desestimada",P40)))</formula>
    </cfRule>
  </conditionalFormatting>
  <conditionalFormatting sqref="Q40:Q42">
    <cfRule type="cellIs" dxfId="173" priority="185" operator="equal">
      <formula>"No valorable"</formula>
    </cfRule>
  </conditionalFormatting>
  <conditionalFormatting sqref="K40:O42">
    <cfRule type="cellIs" dxfId="172" priority="183" operator="equal">
      <formula>0</formula>
    </cfRule>
    <cfRule type="cellIs" dxfId="171" priority="184" operator="equal">
      <formula>"X"</formula>
    </cfRule>
  </conditionalFormatting>
  <conditionalFormatting sqref="G45:J45">
    <cfRule type="containsText" dxfId="170" priority="174" operator="containsText" text="Avanza según planificación">
      <formula>NOT(ISERROR(SEARCH("Avanza según planificación",G45)))</formula>
    </cfRule>
    <cfRule type="containsText" dxfId="169" priority="175" operator="containsText" text="Retrasada">
      <formula>NOT(ISERROR(SEARCH("Retrasada",G45)))</formula>
    </cfRule>
    <cfRule type="containsText" dxfId="168" priority="176" operator="containsText" text="Finalizada">
      <formula>NOT(ISERROR(SEARCH("Finalizada",G45)))</formula>
    </cfRule>
  </conditionalFormatting>
  <conditionalFormatting sqref="G45:J45">
    <cfRule type="containsText" dxfId="167" priority="177" operator="containsText" text="Desestimada">
      <formula>NOT(ISERROR(SEARCH("Desestimada",G45)))</formula>
    </cfRule>
  </conditionalFormatting>
  <conditionalFormatting sqref="G47:J47">
    <cfRule type="containsText" dxfId="166" priority="163" operator="containsText" text="Avanza según planificación">
      <formula>NOT(ISERROR(SEARCH("Avanza según planificación",G47)))</formula>
    </cfRule>
    <cfRule type="containsText" dxfId="165" priority="164" operator="containsText" text="Retrasada">
      <formula>NOT(ISERROR(SEARCH("Retrasada",G47)))</formula>
    </cfRule>
    <cfRule type="containsText" dxfId="164" priority="165" operator="containsText" text="Finalizada">
      <formula>NOT(ISERROR(SEARCH("Finalizada",G47)))</formula>
    </cfRule>
  </conditionalFormatting>
  <conditionalFormatting sqref="G47:J47">
    <cfRule type="containsText" dxfId="163" priority="166" operator="containsText" text="Desestimada">
      <formula>NOT(ISERROR(SEARCH("Desestimada",G47)))</formula>
    </cfRule>
  </conditionalFormatting>
  <conditionalFormatting sqref="P47:Q47">
    <cfRule type="containsText" dxfId="162" priority="157" operator="containsText" text="Finalizada">
      <formula>NOT(ISERROR(SEARCH("Finalizada",P47)))</formula>
    </cfRule>
    <cfRule type="containsText" dxfId="161" priority="158" operator="containsText" text="Avanza según planificación">
      <formula>NOT(ISERROR(SEARCH("Avanza según planificación",P47)))</formula>
    </cfRule>
    <cfRule type="containsText" dxfId="160" priority="159" operator="containsText" text="Retrasada">
      <formula>NOT(ISERROR(SEARCH("Retrasada",P47)))</formula>
    </cfRule>
    <cfRule type="containsText" dxfId="159" priority="160" operator="containsText" text="Desestimada">
      <formula>NOT(ISERROR(SEARCH("Desestimada",P47)))</formula>
    </cfRule>
  </conditionalFormatting>
  <conditionalFormatting sqref="Q47">
    <cfRule type="cellIs" dxfId="158" priority="156" operator="equal">
      <formula>"No valorable"</formula>
    </cfRule>
  </conditionalFormatting>
  <conditionalFormatting sqref="J49:J51">
    <cfRule type="containsText" dxfId="157" priority="153" operator="containsText" text="Retrasada">
      <formula>NOT(ISERROR(SEARCH("Retrasada",J49)))</formula>
    </cfRule>
  </conditionalFormatting>
  <conditionalFormatting sqref="R4">
    <cfRule type="containsText" dxfId="156" priority="147" operator="containsText" text="Finalizada">
      <formula>NOT(ISERROR(SEARCH("Finalizada",R4)))</formula>
    </cfRule>
    <cfRule type="containsText" dxfId="155" priority="148" operator="containsText" text="Avanza según planificación">
      <formula>NOT(ISERROR(SEARCH("Avanza según planificación",R4)))</formula>
    </cfRule>
    <cfRule type="containsText" dxfId="154" priority="149" operator="containsText" text="Retrasada">
      <formula>NOT(ISERROR(SEARCH("Retrasada",R4)))</formula>
    </cfRule>
    <cfRule type="containsText" dxfId="153" priority="150" operator="containsText" text="Desestimada">
      <formula>NOT(ISERROR(SEARCH("Desestimada",R4)))</formula>
    </cfRule>
  </conditionalFormatting>
  <conditionalFormatting sqref="R4">
    <cfRule type="cellIs" dxfId="152" priority="146" operator="equal">
      <formula>"No valorable"</formula>
    </cfRule>
  </conditionalFormatting>
  <conditionalFormatting sqref="R7">
    <cfRule type="containsText" dxfId="151" priority="142" operator="containsText" text="Finalizada">
      <formula>NOT(ISERROR(SEARCH("Finalizada",R7)))</formula>
    </cfRule>
    <cfRule type="containsText" dxfId="150" priority="143" operator="containsText" text="Avanza según planificación">
      <formula>NOT(ISERROR(SEARCH("Avanza según planificación",R7)))</formula>
    </cfRule>
    <cfRule type="containsText" dxfId="149" priority="144" operator="containsText" text="Retrasada">
      <formula>NOT(ISERROR(SEARCH("Retrasada",R7)))</formula>
    </cfRule>
    <cfRule type="containsText" dxfId="148" priority="145" operator="containsText" text="Desestimada">
      <formula>NOT(ISERROR(SEARCH("Desestimada",R7)))</formula>
    </cfRule>
  </conditionalFormatting>
  <conditionalFormatting sqref="R7">
    <cfRule type="cellIs" dxfId="147" priority="141" operator="equal">
      <formula>"No valorable"</formula>
    </cfRule>
  </conditionalFormatting>
  <conditionalFormatting sqref="R12">
    <cfRule type="containsText" dxfId="146" priority="137" operator="containsText" text="Finalizada">
      <formula>NOT(ISERROR(SEARCH("Finalizada",R12)))</formula>
    </cfRule>
    <cfRule type="containsText" dxfId="145" priority="138" operator="containsText" text="Avanza según planificación">
      <formula>NOT(ISERROR(SEARCH("Avanza según planificación",R12)))</formula>
    </cfRule>
    <cfRule type="containsText" dxfId="144" priority="139" operator="containsText" text="Retrasada">
      <formula>NOT(ISERROR(SEARCH("Retrasada",R12)))</formula>
    </cfRule>
    <cfRule type="containsText" dxfId="143" priority="140" operator="containsText" text="Desestimada">
      <formula>NOT(ISERROR(SEARCH("Desestimada",R12)))</formula>
    </cfRule>
  </conditionalFormatting>
  <conditionalFormatting sqref="R12">
    <cfRule type="cellIs" dxfId="142" priority="136" operator="equal">
      <formula>"No valorable"</formula>
    </cfRule>
  </conditionalFormatting>
  <conditionalFormatting sqref="R15">
    <cfRule type="containsText" dxfId="141" priority="132" operator="containsText" text="Finalizada">
      <formula>NOT(ISERROR(SEARCH("Finalizada",R15)))</formula>
    </cfRule>
    <cfRule type="containsText" dxfId="140" priority="133" operator="containsText" text="Avanza según planificación">
      <formula>NOT(ISERROR(SEARCH("Avanza según planificación",R15)))</formula>
    </cfRule>
    <cfRule type="containsText" dxfId="139" priority="134" operator="containsText" text="Retrasada">
      <formula>NOT(ISERROR(SEARCH("Retrasada",R15)))</formula>
    </cfRule>
    <cfRule type="containsText" dxfId="138" priority="135" operator="containsText" text="Desestimada">
      <formula>NOT(ISERROR(SEARCH("Desestimada",R15)))</formula>
    </cfRule>
  </conditionalFormatting>
  <conditionalFormatting sqref="R15">
    <cfRule type="cellIs" dxfId="137" priority="131" operator="equal">
      <formula>"No valorable"</formula>
    </cfRule>
  </conditionalFormatting>
  <conditionalFormatting sqref="R31">
    <cfRule type="containsText" dxfId="136" priority="112" operator="containsText" text="Finalizada">
      <formula>NOT(ISERROR(SEARCH("Finalizada",R31)))</formula>
    </cfRule>
    <cfRule type="containsText" dxfId="135" priority="113" operator="containsText" text="Avanza según planificación">
      <formula>NOT(ISERROR(SEARCH("Avanza según planificación",R31)))</formula>
    </cfRule>
    <cfRule type="containsText" dxfId="134" priority="114" operator="containsText" text="Retrasada">
      <formula>NOT(ISERROR(SEARCH("Retrasada",R31)))</formula>
    </cfRule>
    <cfRule type="containsText" dxfId="133" priority="115" operator="containsText" text="Desestimada">
      <formula>NOT(ISERROR(SEARCH("Desestimada",R31)))</formula>
    </cfRule>
  </conditionalFormatting>
  <conditionalFormatting sqref="R31">
    <cfRule type="cellIs" dxfId="132" priority="111" operator="equal">
      <formula>"No valorable"</formula>
    </cfRule>
  </conditionalFormatting>
  <conditionalFormatting sqref="R20">
    <cfRule type="containsText" dxfId="131" priority="127" operator="containsText" text="Finalizada">
      <formula>NOT(ISERROR(SEARCH("Finalizada",R20)))</formula>
    </cfRule>
    <cfRule type="containsText" dxfId="130" priority="128" operator="containsText" text="Avanza según planificación">
      <formula>NOT(ISERROR(SEARCH("Avanza según planificación",R20)))</formula>
    </cfRule>
    <cfRule type="containsText" dxfId="129" priority="129" operator="containsText" text="Retrasada">
      <formula>NOT(ISERROR(SEARCH("Retrasada",R20)))</formula>
    </cfRule>
    <cfRule type="containsText" dxfId="128" priority="130" operator="containsText" text="Desestimada">
      <formula>NOT(ISERROR(SEARCH("Desestimada",R20)))</formula>
    </cfRule>
  </conditionalFormatting>
  <conditionalFormatting sqref="R20">
    <cfRule type="cellIs" dxfId="127" priority="126" operator="equal">
      <formula>"No valorable"</formula>
    </cfRule>
  </conditionalFormatting>
  <conditionalFormatting sqref="R25">
    <cfRule type="containsText" dxfId="126" priority="122" operator="containsText" text="Finalizada">
      <formula>NOT(ISERROR(SEARCH("Finalizada",R25)))</formula>
    </cfRule>
    <cfRule type="containsText" dxfId="125" priority="123" operator="containsText" text="Avanza según planificación">
      <formula>NOT(ISERROR(SEARCH("Avanza según planificación",R25)))</formula>
    </cfRule>
    <cfRule type="containsText" dxfId="124" priority="124" operator="containsText" text="Retrasada">
      <formula>NOT(ISERROR(SEARCH("Retrasada",R25)))</formula>
    </cfRule>
    <cfRule type="containsText" dxfId="123" priority="125" operator="containsText" text="Desestimada">
      <formula>NOT(ISERROR(SEARCH("Desestimada",R25)))</formula>
    </cfRule>
  </conditionalFormatting>
  <conditionalFormatting sqref="R25">
    <cfRule type="cellIs" dxfId="122" priority="121" operator="equal">
      <formula>"No valorable"</formula>
    </cfRule>
  </conditionalFormatting>
  <conditionalFormatting sqref="R28">
    <cfRule type="containsText" dxfId="121" priority="117" operator="containsText" text="Finalizada">
      <formula>NOT(ISERROR(SEARCH("Finalizada",R28)))</formula>
    </cfRule>
    <cfRule type="containsText" dxfId="120" priority="118" operator="containsText" text="Avanza según planificación">
      <formula>NOT(ISERROR(SEARCH("Avanza según planificación",R28)))</formula>
    </cfRule>
    <cfRule type="containsText" dxfId="119" priority="119" operator="containsText" text="Retrasada">
      <formula>NOT(ISERROR(SEARCH("Retrasada",R28)))</formula>
    </cfRule>
    <cfRule type="containsText" dxfId="118" priority="120" operator="containsText" text="Desestimada">
      <formula>NOT(ISERROR(SEARCH("Desestimada",R28)))</formula>
    </cfRule>
  </conditionalFormatting>
  <conditionalFormatting sqref="R28">
    <cfRule type="cellIs" dxfId="117" priority="116" operator="equal">
      <formula>"No valorable"</formula>
    </cfRule>
  </conditionalFormatting>
  <conditionalFormatting sqref="R39">
    <cfRule type="containsText" dxfId="116" priority="107" operator="containsText" text="Finalizada">
      <formula>NOT(ISERROR(SEARCH("Finalizada",R39)))</formula>
    </cfRule>
    <cfRule type="containsText" dxfId="115" priority="108" operator="containsText" text="Avanza según planificación">
      <formula>NOT(ISERROR(SEARCH("Avanza según planificación",R39)))</formula>
    </cfRule>
    <cfRule type="containsText" dxfId="114" priority="109" operator="containsText" text="Retrasada">
      <formula>NOT(ISERROR(SEARCH("Retrasada",R39)))</formula>
    </cfRule>
    <cfRule type="containsText" dxfId="113" priority="110" operator="containsText" text="Desestimada">
      <formula>NOT(ISERROR(SEARCH("Desestimada",R39)))</formula>
    </cfRule>
  </conditionalFormatting>
  <conditionalFormatting sqref="R39">
    <cfRule type="cellIs" dxfId="112" priority="106" operator="equal">
      <formula>"No valorable"</formula>
    </cfRule>
  </conditionalFormatting>
  <conditionalFormatting sqref="R44">
    <cfRule type="containsText" dxfId="111" priority="102" operator="containsText" text="Finalizada">
      <formula>NOT(ISERROR(SEARCH("Finalizada",R44)))</formula>
    </cfRule>
    <cfRule type="containsText" dxfId="110" priority="103" operator="containsText" text="Avanza según planificación">
      <formula>NOT(ISERROR(SEARCH("Avanza según planificación",R44)))</formula>
    </cfRule>
    <cfRule type="containsText" dxfId="109" priority="104" operator="containsText" text="Retrasada">
      <formula>NOT(ISERROR(SEARCH("Retrasada",R44)))</formula>
    </cfRule>
    <cfRule type="containsText" dxfId="108" priority="105" operator="containsText" text="Desestimada">
      <formula>NOT(ISERROR(SEARCH("Desestimada",R44)))</formula>
    </cfRule>
  </conditionalFormatting>
  <conditionalFormatting sqref="R44">
    <cfRule type="cellIs" dxfId="107" priority="101" operator="equal">
      <formula>"No valorable"</formula>
    </cfRule>
  </conditionalFormatting>
  <conditionalFormatting sqref="R46">
    <cfRule type="containsText" dxfId="106" priority="97" operator="containsText" text="Finalizada">
      <formula>NOT(ISERROR(SEARCH("Finalizada",R46)))</formula>
    </cfRule>
    <cfRule type="containsText" dxfId="105" priority="98" operator="containsText" text="Avanza según planificación">
      <formula>NOT(ISERROR(SEARCH("Avanza según planificación",R46)))</formula>
    </cfRule>
    <cfRule type="containsText" dxfId="104" priority="99" operator="containsText" text="Retrasada">
      <formula>NOT(ISERROR(SEARCH("Retrasada",R46)))</formula>
    </cfRule>
    <cfRule type="containsText" dxfId="103" priority="100" operator="containsText" text="Desestimada">
      <formula>NOT(ISERROR(SEARCH("Desestimada",R46)))</formula>
    </cfRule>
  </conditionalFormatting>
  <conditionalFormatting sqref="R46">
    <cfRule type="cellIs" dxfId="102" priority="96" operator="equal">
      <formula>"No valorable"</formula>
    </cfRule>
  </conditionalFormatting>
  <conditionalFormatting sqref="R6">
    <cfRule type="containsText" dxfId="101" priority="92" operator="containsText" text="Finalizada">
      <formula>NOT(ISERROR(SEARCH("Finalizada",R6)))</formula>
    </cfRule>
    <cfRule type="containsText" dxfId="100" priority="93" operator="containsText" text="Avanza según planificación">
      <formula>NOT(ISERROR(SEARCH("Avanza según planificación",R6)))</formula>
    </cfRule>
    <cfRule type="containsText" dxfId="99" priority="94" operator="containsText" text="Retrasada">
      <formula>NOT(ISERROR(SEARCH("Retrasada",R6)))</formula>
    </cfRule>
    <cfRule type="containsText" dxfId="98" priority="95" operator="containsText" text="Desestimada">
      <formula>NOT(ISERROR(SEARCH("Desestimada",R6)))</formula>
    </cfRule>
  </conditionalFormatting>
  <conditionalFormatting sqref="R6">
    <cfRule type="cellIs" dxfId="97" priority="91" operator="equal">
      <formula>"No valorable"</formula>
    </cfRule>
  </conditionalFormatting>
  <conditionalFormatting sqref="R11">
    <cfRule type="containsText" dxfId="96" priority="87" operator="containsText" text="Finalizada">
      <formula>NOT(ISERROR(SEARCH("Finalizada",R11)))</formula>
    </cfRule>
    <cfRule type="containsText" dxfId="95" priority="88" operator="containsText" text="Avanza según planificación">
      <formula>NOT(ISERROR(SEARCH("Avanza según planificación",R11)))</formula>
    </cfRule>
    <cfRule type="containsText" dxfId="94" priority="89" operator="containsText" text="Retrasada">
      <formula>NOT(ISERROR(SEARCH("Retrasada",R11)))</formula>
    </cfRule>
    <cfRule type="containsText" dxfId="93" priority="90" operator="containsText" text="Desestimada">
      <formula>NOT(ISERROR(SEARCH("Desestimada",R11)))</formula>
    </cfRule>
  </conditionalFormatting>
  <conditionalFormatting sqref="R11">
    <cfRule type="cellIs" dxfId="92" priority="86" operator="equal">
      <formula>"No valorable"</formula>
    </cfRule>
  </conditionalFormatting>
  <conditionalFormatting sqref="R14">
    <cfRule type="containsText" dxfId="91" priority="82" operator="containsText" text="Finalizada">
      <formula>NOT(ISERROR(SEARCH("Finalizada",R14)))</formula>
    </cfRule>
    <cfRule type="containsText" dxfId="90" priority="83" operator="containsText" text="Avanza según planificación">
      <formula>NOT(ISERROR(SEARCH("Avanza según planificación",R14)))</formula>
    </cfRule>
    <cfRule type="containsText" dxfId="89" priority="84" operator="containsText" text="Retrasada">
      <formula>NOT(ISERROR(SEARCH("Retrasada",R14)))</formula>
    </cfRule>
    <cfRule type="containsText" dxfId="88" priority="85" operator="containsText" text="Desestimada">
      <formula>NOT(ISERROR(SEARCH("Desestimada",R14)))</formula>
    </cfRule>
  </conditionalFormatting>
  <conditionalFormatting sqref="R14">
    <cfRule type="cellIs" dxfId="87" priority="81" operator="equal">
      <formula>"No valorable"</formula>
    </cfRule>
  </conditionalFormatting>
  <conditionalFormatting sqref="R19">
    <cfRule type="containsText" dxfId="86" priority="77" operator="containsText" text="Finalizada">
      <formula>NOT(ISERROR(SEARCH("Finalizada",R19)))</formula>
    </cfRule>
    <cfRule type="containsText" dxfId="85" priority="78" operator="containsText" text="Avanza según planificación">
      <formula>NOT(ISERROR(SEARCH("Avanza según planificación",R19)))</formula>
    </cfRule>
    <cfRule type="containsText" dxfId="84" priority="79" operator="containsText" text="Retrasada">
      <formula>NOT(ISERROR(SEARCH("Retrasada",R19)))</formula>
    </cfRule>
    <cfRule type="containsText" dxfId="83" priority="80" operator="containsText" text="Desestimada">
      <formula>NOT(ISERROR(SEARCH("Desestimada",R19)))</formula>
    </cfRule>
  </conditionalFormatting>
  <conditionalFormatting sqref="R19">
    <cfRule type="cellIs" dxfId="82" priority="76" operator="equal">
      <formula>"No valorable"</formula>
    </cfRule>
  </conditionalFormatting>
  <conditionalFormatting sqref="R24">
    <cfRule type="containsText" dxfId="81" priority="72" operator="containsText" text="Finalizada">
      <formula>NOT(ISERROR(SEARCH("Finalizada",R24)))</formula>
    </cfRule>
    <cfRule type="containsText" dxfId="80" priority="73" operator="containsText" text="Avanza según planificación">
      <formula>NOT(ISERROR(SEARCH("Avanza según planificación",R24)))</formula>
    </cfRule>
    <cfRule type="containsText" dxfId="79" priority="74" operator="containsText" text="Retrasada">
      <formula>NOT(ISERROR(SEARCH("Retrasada",R24)))</formula>
    </cfRule>
    <cfRule type="containsText" dxfId="78" priority="75" operator="containsText" text="Desestimada">
      <formula>NOT(ISERROR(SEARCH("Desestimada",R24)))</formula>
    </cfRule>
  </conditionalFormatting>
  <conditionalFormatting sqref="R24">
    <cfRule type="cellIs" dxfId="77" priority="71" operator="equal">
      <formula>"No valorable"</formula>
    </cfRule>
  </conditionalFormatting>
  <conditionalFormatting sqref="R27">
    <cfRule type="containsText" dxfId="76" priority="67" operator="containsText" text="Finalizada">
      <formula>NOT(ISERROR(SEARCH("Finalizada",R27)))</formula>
    </cfRule>
    <cfRule type="containsText" dxfId="75" priority="68" operator="containsText" text="Avanza según planificación">
      <formula>NOT(ISERROR(SEARCH("Avanza según planificación",R27)))</formula>
    </cfRule>
    <cfRule type="containsText" dxfId="74" priority="69" operator="containsText" text="Retrasada">
      <formula>NOT(ISERROR(SEARCH("Retrasada",R27)))</formula>
    </cfRule>
    <cfRule type="containsText" dxfId="73" priority="70" operator="containsText" text="Desestimada">
      <formula>NOT(ISERROR(SEARCH("Desestimada",R27)))</formula>
    </cfRule>
  </conditionalFormatting>
  <conditionalFormatting sqref="R27">
    <cfRule type="cellIs" dxfId="72" priority="66" operator="equal">
      <formula>"No valorable"</formula>
    </cfRule>
  </conditionalFormatting>
  <conditionalFormatting sqref="R30">
    <cfRule type="containsText" dxfId="71" priority="62" operator="containsText" text="Finalizada">
      <formula>NOT(ISERROR(SEARCH("Finalizada",R30)))</formula>
    </cfRule>
    <cfRule type="containsText" dxfId="70" priority="63" operator="containsText" text="Avanza según planificación">
      <formula>NOT(ISERROR(SEARCH("Avanza según planificación",R30)))</formula>
    </cfRule>
    <cfRule type="containsText" dxfId="69" priority="64" operator="containsText" text="Retrasada">
      <formula>NOT(ISERROR(SEARCH("Retrasada",R30)))</formula>
    </cfRule>
    <cfRule type="containsText" dxfId="68" priority="65" operator="containsText" text="Desestimada">
      <formula>NOT(ISERROR(SEARCH("Desestimada",R30)))</formula>
    </cfRule>
  </conditionalFormatting>
  <conditionalFormatting sqref="R30">
    <cfRule type="cellIs" dxfId="67" priority="61" operator="equal">
      <formula>"No valorable"</formula>
    </cfRule>
  </conditionalFormatting>
  <conditionalFormatting sqref="R38">
    <cfRule type="containsText" dxfId="66" priority="57" operator="containsText" text="Finalizada">
      <formula>NOT(ISERROR(SEARCH("Finalizada",R38)))</formula>
    </cfRule>
    <cfRule type="containsText" dxfId="65" priority="58" operator="containsText" text="Avanza según planificación">
      <formula>NOT(ISERROR(SEARCH("Avanza según planificación",R38)))</formula>
    </cfRule>
    <cfRule type="containsText" dxfId="64" priority="59" operator="containsText" text="Retrasada">
      <formula>NOT(ISERROR(SEARCH("Retrasada",R38)))</formula>
    </cfRule>
    <cfRule type="containsText" dxfId="63" priority="60" operator="containsText" text="Desestimada">
      <formula>NOT(ISERROR(SEARCH("Desestimada",R38)))</formula>
    </cfRule>
  </conditionalFormatting>
  <conditionalFormatting sqref="R38">
    <cfRule type="cellIs" dxfId="62" priority="56" operator="equal">
      <formula>"No valorable"</formula>
    </cfRule>
  </conditionalFormatting>
  <conditionalFormatting sqref="R43">
    <cfRule type="containsText" dxfId="61" priority="52" operator="containsText" text="Finalizada">
      <formula>NOT(ISERROR(SEARCH("Finalizada",R43)))</formula>
    </cfRule>
    <cfRule type="containsText" dxfId="60" priority="53" operator="containsText" text="Avanza según planificación">
      <formula>NOT(ISERROR(SEARCH("Avanza según planificación",R43)))</formula>
    </cfRule>
    <cfRule type="containsText" dxfId="59" priority="54" operator="containsText" text="Retrasada">
      <formula>NOT(ISERROR(SEARCH("Retrasada",R43)))</formula>
    </cfRule>
    <cfRule type="containsText" dxfId="58" priority="55" operator="containsText" text="Desestimada">
      <formula>NOT(ISERROR(SEARCH("Desestimada",R43)))</formula>
    </cfRule>
  </conditionalFormatting>
  <conditionalFormatting sqref="R43">
    <cfRule type="cellIs" dxfId="57" priority="51" operator="equal">
      <formula>"No valorable"</formula>
    </cfRule>
  </conditionalFormatting>
  <conditionalFormatting sqref="R5">
    <cfRule type="containsText" dxfId="56" priority="47" operator="containsText" text="Finalizada">
      <formula>NOT(ISERROR(SEARCH("Finalizada",R5)))</formula>
    </cfRule>
    <cfRule type="containsText" dxfId="55" priority="48" operator="containsText" text="Avanza según planificación">
      <formula>NOT(ISERROR(SEARCH("Avanza según planificación",R5)))</formula>
    </cfRule>
    <cfRule type="containsText" dxfId="54" priority="49" operator="containsText" text="Retrasada">
      <formula>NOT(ISERROR(SEARCH("Retrasada",R5)))</formula>
    </cfRule>
    <cfRule type="containsText" dxfId="53" priority="50" operator="containsText" text="Desestimada">
      <formula>NOT(ISERROR(SEARCH("Desestimada",R5)))</formula>
    </cfRule>
  </conditionalFormatting>
  <conditionalFormatting sqref="R5">
    <cfRule type="cellIs" dxfId="52" priority="46" operator="equal">
      <formula>"No valorable"</formula>
    </cfRule>
  </conditionalFormatting>
  <conditionalFormatting sqref="R8:R10">
    <cfRule type="containsText" dxfId="51" priority="42" operator="containsText" text="Finalizada">
      <formula>NOT(ISERROR(SEARCH("Finalizada",R8)))</formula>
    </cfRule>
    <cfRule type="containsText" dxfId="50" priority="43" operator="containsText" text="Avanza según planificación">
      <formula>NOT(ISERROR(SEARCH("Avanza según planificación",R8)))</formula>
    </cfRule>
    <cfRule type="containsText" dxfId="49" priority="44" operator="containsText" text="Retrasada">
      <formula>NOT(ISERROR(SEARCH("Retrasada",R8)))</formula>
    </cfRule>
    <cfRule type="containsText" dxfId="48" priority="45" operator="containsText" text="Desestimada">
      <formula>NOT(ISERROR(SEARCH("Desestimada",R8)))</formula>
    </cfRule>
  </conditionalFormatting>
  <conditionalFormatting sqref="R8:R10">
    <cfRule type="cellIs" dxfId="47" priority="41" operator="equal">
      <formula>"No valorable"</formula>
    </cfRule>
  </conditionalFormatting>
  <conditionalFormatting sqref="R13">
    <cfRule type="containsText" dxfId="46" priority="37" operator="containsText" text="Finalizada">
      <formula>NOT(ISERROR(SEARCH("Finalizada",R13)))</formula>
    </cfRule>
    <cfRule type="containsText" dxfId="45" priority="38" operator="containsText" text="Avanza según planificación">
      <formula>NOT(ISERROR(SEARCH("Avanza según planificación",R13)))</formula>
    </cfRule>
    <cfRule type="containsText" dxfId="44" priority="39" operator="containsText" text="Retrasada">
      <formula>NOT(ISERROR(SEARCH("Retrasada",R13)))</formula>
    </cfRule>
    <cfRule type="containsText" dxfId="43" priority="40" operator="containsText" text="Desestimada">
      <formula>NOT(ISERROR(SEARCH("Desestimada",R13)))</formula>
    </cfRule>
  </conditionalFormatting>
  <conditionalFormatting sqref="R13">
    <cfRule type="cellIs" dxfId="42" priority="36" operator="equal">
      <formula>"No valorable"</formula>
    </cfRule>
  </conditionalFormatting>
  <conditionalFormatting sqref="R16:R18">
    <cfRule type="containsText" dxfId="41" priority="32" operator="containsText" text="Finalizada">
      <formula>NOT(ISERROR(SEARCH("Finalizada",R16)))</formula>
    </cfRule>
    <cfRule type="containsText" dxfId="40" priority="33" operator="containsText" text="Avanza según planificación">
      <formula>NOT(ISERROR(SEARCH("Avanza según planificación",R16)))</formula>
    </cfRule>
    <cfRule type="containsText" dxfId="39" priority="34" operator="containsText" text="Retrasada">
      <formula>NOT(ISERROR(SEARCH("Retrasada",R16)))</formula>
    </cfRule>
    <cfRule type="containsText" dxfId="38" priority="35" operator="containsText" text="Desestimada">
      <formula>NOT(ISERROR(SEARCH("Desestimada",R16)))</formula>
    </cfRule>
  </conditionalFormatting>
  <conditionalFormatting sqref="R16:R18">
    <cfRule type="cellIs" dxfId="37" priority="31" operator="equal">
      <formula>"No valorable"</formula>
    </cfRule>
  </conditionalFormatting>
  <conditionalFormatting sqref="R21:R23">
    <cfRule type="containsText" dxfId="36" priority="27" operator="containsText" text="Finalizada">
      <formula>NOT(ISERROR(SEARCH("Finalizada",R21)))</formula>
    </cfRule>
    <cfRule type="containsText" dxfId="35" priority="28" operator="containsText" text="Avanza según planificación">
      <formula>NOT(ISERROR(SEARCH("Avanza según planificación",R21)))</formula>
    </cfRule>
    <cfRule type="containsText" dxfId="34" priority="29" operator="containsText" text="Retrasada">
      <formula>NOT(ISERROR(SEARCH("Retrasada",R21)))</formula>
    </cfRule>
    <cfRule type="containsText" dxfId="33" priority="30" operator="containsText" text="Desestimada">
      <formula>NOT(ISERROR(SEARCH("Desestimada",R21)))</formula>
    </cfRule>
  </conditionalFormatting>
  <conditionalFormatting sqref="R21:R23">
    <cfRule type="cellIs" dxfId="32" priority="26" operator="equal">
      <formula>"No valorable"</formula>
    </cfRule>
  </conditionalFormatting>
  <conditionalFormatting sqref="R26">
    <cfRule type="containsText" dxfId="31" priority="22" operator="containsText" text="Finalizada">
      <formula>NOT(ISERROR(SEARCH("Finalizada",R26)))</formula>
    </cfRule>
    <cfRule type="containsText" dxfId="30" priority="23" operator="containsText" text="Avanza según planificación">
      <formula>NOT(ISERROR(SEARCH("Avanza según planificación",R26)))</formula>
    </cfRule>
    <cfRule type="containsText" dxfId="29" priority="24" operator="containsText" text="Retrasada">
      <formula>NOT(ISERROR(SEARCH("Retrasada",R26)))</formula>
    </cfRule>
    <cfRule type="containsText" dxfId="28" priority="25" operator="containsText" text="Desestimada">
      <formula>NOT(ISERROR(SEARCH("Desestimada",R26)))</formula>
    </cfRule>
  </conditionalFormatting>
  <conditionalFormatting sqref="R26">
    <cfRule type="cellIs" dxfId="27" priority="21" operator="equal">
      <formula>"No valorable"</formula>
    </cfRule>
  </conditionalFormatting>
  <conditionalFormatting sqref="R29">
    <cfRule type="containsText" dxfId="26" priority="17" operator="containsText" text="Finalizada">
      <formula>NOT(ISERROR(SEARCH("Finalizada",R29)))</formula>
    </cfRule>
    <cfRule type="containsText" dxfId="25" priority="18" operator="containsText" text="Avanza según planificación">
      <formula>NOT(ISERROR(SEARCH("Avanza según planificación",R29)))</formula>
    </cfRule>
    <cfRule type="containsText" dxfId="24" priority="19" operator="containsText" text="Retrasada">
      <formula>NOT(ISERROR(SEARCH("Retrasada",R29)))</formula>
    </cfRule>
    <cfRule type="containsText" dxfId="23" priority="20" operator="containsText" text="Desestimada">
      <formula>NOT(ISERROR(SEARCH("Desestimada",R29)))</formula>
    </cfRule>
  </conditionalFormatting>
  <conditionalFormatting sqref="R29">
    <cfRule type="cellIs" dxfId="22" priority="16" operator="equal">
      <formula>"No valorable"</formula>
    </cfRule>
  </conditionalFormatting>
  <conditionalFormatting sqref="R32:R37">
    <cfRule type="containsText" dxfId="21" priority="12" operator="containsText" text="Finalizada">
      <formula>NOT(ISERROR(SEARCH("Finalizada",R32)))</formula>
    </cfRule>
    <cfRule type="containsText" dxfId="20" priority="13" operator="containsText" text="Avanza según planificación">
      <formula>NOT(ISERROR(SEARCH("Avanza según planificación",R32)))</formula>
    </cfRule>
    <cfRule type="containsText" dxfId="19" priority="14" operator="containsText" text="Retrasada">
      <formula>NOT(ISERROR(SEARCH("Retrasada",R32)))</formula>
    </cfRule>
    <cfRule type="containsText" dxfId="18" priority="15" operator="containsText" text="Desestimada">
      <formula>NOT(ISERROR(SEARCH("Desestimada",R32)))</formula>
    </cfRule>
  </conditionalFormatting>
  <conditionalFormatting sqref="R32:R37">
    <cfRule type="cellIs" dxfId="17" priority="11" operator="equal">
      <formula>"No valorable"</formula>
    </cfRule>
  </conditionalFormatting>
  <conditionalFormatting sqref="R40:R42">
    <cfRule type="containsText" dxfId="16" priority="7" operator="containsText" text="Finalizada">
      <formula>NOT(ISERROR(SEARCH("Finalizada",R40)))</formula>
    </cfRule>
    <cfRule type="containsText" dxfId="15" priority="8" operator="containsText" text="Avanza según planificación">
      <formula>NOT(ISERROR(SEARCH("Avanza según planificación",R40)))</formula>
    </cfRule>
    <cfRule type="containsText" dxfId="14" priority="9" operator="containsText" text="Retrasada">
      <formula>NOT(ISERROR(SEARCH("Retrasada",R40)))</formula>
    </cfRule>
    <cfRule type="containsText" dxfId="13" priority="10" operator="containsText" text="Desestimada">
      <formula>NOT(ISERROR(SEARCH("Desestimada",R40)))</formula>
    </cfRule>
  </conditionalFormatting>
  <conditionalFormatting sqref="R40:R42">
    <cfRule type="cellIs" dxfId="12" priority="6" operator="equal">
      <formula>"No valorable"</formula>
    </cfRule>
  </conditionalFormatting>
  <conditionalFormatting sqref="R47">
    <cfRule type="containsText" dxfId="11" priority="2" operator="containsText" text="Finalizada">
      <formula>NOT(ISERROR(SEARCH("Finalizada",R47)))</formula>
    </cfRule>
    <cfRule type="containsText" dxfId="10" priority="3" operator="containsText" text="Avanza según planificación">
      <formula>NOT(ISERROR(SEARCH("Avanza según planificación",R47)))</formula>
    </cfRule>
    <cfRule type="containsText" dxfId="9" priority="4" operator="containsText" text="Retrasada">
      <formula>NOT(ISERROR(SEARCH("Retrasada",R47)))</formula>
    </cfRule>
    <cfRule type="containsText" dxfId="8" priority="5" operator="containsText" text="Desestimada">
      <formula>NOT(ISERROR(SEARCH("Desestimada",R47)))</formula>
    </cfRule>
  </conditionalFormatting>
  <conditionalFormatting sqref="R47">
    <cfRule type="cellIs" dxfId="7" priority="1" operator="equal">
      <formula>"No valorable"</formula>
    </cfRule>
  </conditionalFormatting>
  <dataValidations count="3">
    <dataValidation type="list" allowBlank="1" showInputMessage="1" showErrorMessage="1" sqref="S4 H4:J47">
      <formula1>Estado</formula1>
    </dataValidation>
    <dataValidation type="list" showInputMessage="1" showErrorMessage="1" sqref="G4:G47 P4:P44 P46:P47">
      <formula1>Estado</formula1>
    </dataValidation>
    <dataValidation showInputMessage="1" showErrorMessage="1" sqref="Q46:R48 Q50:R52 Q1:R44 R69 Q70:R1048576"/>
  </dataValidations>
  <printOptions horizontalCentered="1"/>
  <pageMargins left="0.39370078740157483" right="0.39370078740157483" top="0.39370078740157483" bottom="0.39370078740157483" header="0" footer="0.11811023622047245"/>
  <pageSetup paperSize="8" scale="55"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V156"/>
  <sheetViews>
    <sheetView topLeftCell="A112" zoomScale="90" zoomScaleNormal="90" workbookViewId="0">
      <selection activeCell="C126" sqref="C126"/>
    </sheetView>
  </sheetViews>
  <sheetFormatPr baseColWidth="10" defaultRowHeight="15" x14ac:dyDescent="0.25"/>
  <cols>
    <col min="1" max="1" width="11.42578125" style="359"/>
    <col min="2" max="2" width="30.7109375" style="359" customWidth="1"/>
    <col min="3" max="3" width="48.7109375" style="360" customWidth="1"/>
    <col min="4" max="4" width="9.85546875" style="359" customWidth="1"/>
    <col min="5" max="5" width="15.28515625" style="359" customWidth="1"/>
    <col min="6" max="20" width="11.42578125" style="359"/>
    <col min="21" max="21" width="6.140625" style="631" customWidth="1"/>
    <col min="22" max="22" width="6.140625" style="359" customWidth="1"/>
    <col min="23" max="16384" width="11.42578125" style="359"/>
  </cols>
  <sheetData>
    <row r="3" spans="2:22" ht="20.25" thickBot="1" x14ac:dyDescent="0.35">
      <c r="B3" s="368" t="s">
        <v>748</v>
      </c>
      <c r="C3" s="368"/>
      <c r="D3" s="368"/>
    </row>
    <row r="4" spans="2:22" ht="5.25" customHeight="1" thickTop="1" thickBot="1" x14ac:dyDescent="0.3"/>
    <row r="5" spans="2:22" ht="90" x14ac:dyDescent="0.25">
      <c r="B5" s="925" t="s">
        <v>29</v>
      </c>
      <c r="C5" s="362" t="s">
        <v>30</v>
      </c>
      <c r="D5" s="634">
        <f>'OBJETIVO 1'!U14</f>
        <v>0.84375</v>
      </c>
    </row>
    <row r="6" spans="2:22" ht="30" x14ac:dyDescent="0.25">
      <c r="B6" s="926"/>
      <c r="C6" s="363" t="s">
        <v>32</v>
      </c>
      <c r="D6" s="635">
        <f>'OBJETIVO 1'!U17</f>
        <v>1</v>
      </c>
      <c r="R6" s="624" t="str">
        <f>'OBJETIVO 1'!P56</f>
        <v>Se unifica en otra actuación</v>
      </c>
      <c r="S6" s="4">
        <f>'OBJETIVO 1'!R56</f>
        <v>1</v>
      </c>
      <c r="T6" s="625">
        <f>'OBJETIVO 1'!S56</f>
        <v>3.125E-2</v>
      </c>
    </row>
    <row r="7" spans="2:22" ht="60" x14ac:dyDescent="0.25">
      <c r="B7" s="926"/>
      <c r="C7" s="363" t="s">
        <v>31</v>
      </c>
      <c r="D7" s="635">
        <f>'OBJETIVO 1'!U27</f>
        <v>0.375</v>
      </c>
      <c r="R7" s="624" t="str">
        <f>'OBJETIVO 1'!P57</f>
        <v>Desestimada</v>
      </c>
      <c r="S7" s="4">
        <f>'OBJETIVO 1'!R57</f>
        <v>2</v>
      </c>
      <c r="T7" s="625">
        <f>'OBJETIVO 1'!S57</f>
        <v>6.25E-2</v>
      </c>
    </row>
    <row r="8" spans="2:22" ht="60" x14ac:dyDescent="0.25">
      <c r="B8" s="926"/>
      <c r="C8" s="363" t="s">
        <v>33</v>
      </c>
      <c r="D8" s="635">
        <f>'OBJETIVO 1'!U32</f>
        <v>0.45</v>
      </c>
      <c r="R8" s="624" t="str">
        <f>'OBJETIVO 1'!P58</f>
        <v>Retrasada</v>
      </c>
      <c r="S8" s="4">
        <f>'OBJETIVO 1'!R58</f>
        <v>11</v>
      </c>
      <c r="T8" s="625">
        <f>'OBJETIVO 1'!S58</f>
        <v>0.34375</v>
      </c>
    </row>
    <row r="9" spans="2:22" ht="45" x14ac:dyDescent="0.25">
      <c r="B9" s="926"/>
      <c r="C9" s="363" t="s">
        <v>34</v>
      </c>
      <c r="D9" s="635">
        <f>'OBJETIVO 1'!U39</f>
        <v>0.5</v>
      </c>
      <c r="R9" s="624" t="str">
        <f>'OBJETIVO 1'!P59</f>
        <v>Avanza según planificación</v>
      </c>
      <c r="S9" s="4">
        <f>'OBJETIVO 1'!R59</f>
        <v>9</v>
      </c>
      <c r="T9" s="625">
        <f>'OBJETIVO 1'!S59</f>
        <v>0.28125</v>
      </c>
    </row>
    <row r="10" spans="2:22" ht="30" x14ac:dyDescent="0.25">
      <c r="B10" s="926"/>
      <c r="C10" s="363" t="s">
        <v>35</v>
      </c>
      <c r="D10" s="635">
        <f>'OBJETIVO 1'!U41</f>
        <v>0.875</v>
      </c>
      <c r="R10" s="624" t="str">
        <f>'OBJETIVO 1'!P60</f>
        <v>Finalizada</v>
      </c>
      <c r="S10" s="4">
        <f>'OBJETIVO 1'!R60</f>
        <v>9</v>
      </c>
      <c r="T10" s="625">
        <f>'OBJETIVO 1'!S60</f>
        <v>0.28125</v>
      </c>
    </row>
    <row r="11" spans="2:22" ht="45.75" thickBot="1" x14ac:dyDescent="0.3">
      <c r="B11" s="633">
        <f>'OBJETIVO 1'!U44</f>
        <v>0.64910714285714288</v>
      </c>
      <c r="C11" s="364" t="s">
        <v>36</v>
      </c>
      <c r="D11" s="636">
        <f>'OBJETIVO 1'!U43</f>
        <v>0.5</v>
      </c>
      <c r="R11" s="626" t="str">
        <f>'OBJETIVO 1'!P61</f>
        <v>Total actuaciones</v>
      </c>
      <c r="S11" s="627">
        <f>'OBJETIVO 1'!R61</f>
        <v>32</v>
      </c>
      <c r="U11" s="630">
        <f>'OBJETIVO 1'!S61</f>
        <v>29</v>
      </c>
      <c r="V11" s="628" t="str">
        <f>'OBJETIVO 1'!S62</f>
        <v>Total actuaciones que puntuan</v>
      </c>
    </row>
    <row r="12" spans="2:22" ht="18" customHeight="1" x14ac:dyDescent="0.25">
      <c r="D12" s="632">
        <f>'OBJETIVO 1'!U44</f>
        <v>0.64910714285714288</v>
      </c>
      <c r="R12" s="10"/>
      <c r="S12" s="10"/>
    </row>
    <row r="15" spans="2:22" ht="20.25" thickBot="1" x14ac:dyDescent="0.35">
      <c r="B15" s="368" t="s">
        <v>749</v>
      </c>
      <c r="C15" s="368"/>
      <c r="D15" s="368"/>
    </row>
    <row r="16" spans="2:22" ht="5.25" customHeight="1" thickTop="1" thickBot="1" x14ac:dyDescent="0.3"/>
    <row r="17" spans="2:22" ht="90" x14ac:dyDescent="0.25">
      <c r="B17" s="514" t="s">
        <v>47</v>
      </c>
      <c r="C17" s="518" t="s">
        <v>57</v>
      </c>
      <c r="D17" s="634">
        <f>'OBJETIVO 2'!U13</f>
        <v>0.4</v>
      </c>
    </row>
    <row r="18" spans="2:22" ht="60.75" thickBot="1" x14ac:dyDescent="0.35">
      <c r="B18" s="638">
        <f>AVERAGE(D17:D18)</f>
        <v>0.41875000000000001</v>
      </c>
      <c r="C18" s="519" t="s">
        <v>56</v>
      </c>
      <c r="D18" s="636">
        <f>'OBJETIVO 2'!U19</f>
        <v>0.4375</v>
      </c>
      <c r="R18" s="624" t="str">
        <f>'OBJETIVO 2'!P74</f>
        <v>Se unifica en otra actuación</v>
      </c>
      <c r="S18" s="4">
        <f>'OBJETIVO 2'!R74</f>
        <v>2</v>
      </c>
      <c r="T18" s="625">
        <f>'OBJETIVO 2'!S74</f>
        <v>3.5714285714285712E-2</v>
      </c>
    </row>
    <row r="19" spans="2:22" ht="75" x14ac:dyDescent="0.25">
      <c r="B19" s="514" t="s">
        <v>353</v>
      </c>
      <c r="C19" s="927" t="s">
        <v>55</v>
      </c>
      <c r="D19" s="928">
        <f>'OBJETIVO 2'!U25</f>
        <v>0.5</v>
      </c>
      <c r="R19" s="624" t="str">
        <f>'OBJETIVO 2'!P75</f>
        <v>Desestimada</v>
      </c>
      <c r="S19" s="4">
        <f>'OBJETIVO 2'!R75</f>
        <v>4</v>
      </c>
      <c r="T19" s="625">
        <f>'OBJETIVO 2'!S75</f>
        <v>7.1428571428571425E-2</v>
      </c>
    </row>
    <row r="20" spans="2:22" ht="19.5" thickBot="1" x14ac:dyDescent="0.35">
      <c r="B20" s="638">
        <f>D19</f>
        <v>0.5</v>
      </c>
      <c r="C20" s="920"/>
      <c r="D20" s="922"/>
      <c r="R20" s="624" t="str">
        <f>'OBJETIVO 2'!P76</f>
        <v>Retrasada</v>
      </c>
      <c r="S20" s="4">
        <f>'OBJETIVO 2'!R76</f>
        <v>29</v>
      </c>
      <c r="T20" s="625">
        <f>'OBJETIVO 2'!S76</f>
        <v>0.5178571428571429</v>
      </c>
    </row>
    <row r="21" spans="2:22" ht="69.75" customHeight="1" x14ac:dyDescent="0.25">
      <c r="B21" s="514" t="s">
        <v>48</v>
      </c>
      <c r="C21" s="518" t="s">
        <v>346</v>
      </c>
      <c r="D21" s="634">
        <f>'OBJETIVO 2'!U27</f>
        <v>0.25</v>
      </c>
      <c r="R21" s="624" t="str">
        <f>'OBJETIVO 2'!P77</f>
        <v>Avanza según planificación</v>
      </c>
      <c r="S21" s="4">
        <f>'OBJETIVO 2'!R77</f>
        <v>16</v>
      </c>
      <c r="T21" s="625">
        <f>'OBJETIVO 2'!S77</f>
        <v>0.2857142857142857</v>
      </c>
    </row>
    <row r="22" spans="2:22" ht="48.75" customHeight="1" thickBot="1" x14ac:dyDescent="0.35">
      <c r="B22" s="638">
        <f>AVERAGE(D21:D22)</f>
        <v>0.25</v>
      </c>
      <c r="C22" s="519" t="s">
        <v>54</v>
      </c>
      <c r="D22" s="636">
        <f>'OBJETIVO 2'!U29</f>
        <v>0.25</v>
      </c>
      <c r="R22" s="624" t="str">
        <f>'OBJETIVO 2'!P78</f>
        <v>Finalizada</v>
      </c>
      <c r="S22" s="4">
        <f>'OBJETIVO 2'!R78</f>
        <v>5</v>
      </c>
      <c r="T22" s="625">
        <f>'OBJETIVO 2'!S78</f>
        <v>8.9285714285714288E-2</v>
      </c>
    </row>
    <row r="23" spans="2:22" ht="30" customHeight="1" x14ac:dyDescent="0.25">
      <c r="B23" s="927" t="s">
        <v>49</v>
      </c>
      <c r="C23" s="518" t="s">
        <v>354</v>
      </c>
      <c r="D23" s="634">
        <f>'OBJETIVO 2'!U33</f>
        <v>0.1875</v>
      </c>
      <c r="R23" s="626" t="str">
        <f>'OBJETIVO 2'!P79</f>
        <v>Total actuaciones</v>
      </c>
      <c r="S23" s="627">
        <f>'OBJETIVO 2'!R79</f>
        <v>56</v>
      </c>
      <c r="U23" s="630">
        <f>'OBJETIVO 2'!U79</f>
        <v>50</v>
      </c>
      <c r="V23" s="628" t="str">
        <f>'OBJETIVO 2'!U80</f>
        <v>Total actuaciones que puntuan</v>
      </c>
    </row>
    <row r="24" spans="2:22" ht="39.75" customHeight="1" x14ac:dyDescent="0.25">
      <c r="B24" s="923"/>
      <c r="C24" s="637" t="s">
        <v>53</v>
      </c>
      <c r="D24" s="635">
        <f>'OBJETIVO 2'!U39</f>
        <v>0.6</v>
      </c>
    </row>
    <row r="25" spans="2:22" ht="60" x14ac:dyDescent="0.25">
      <c r="B25" s="923"/>
      <c r="C25" s="637" t="s">
        <v>52</v>
      </c>
      <c r="D25" s="635">
        <f>'OBJETIVO 2'!U46</f>
        <v>0.33333333333333331</v>
      </c>
    </row>
    <row r="26" spans="2:22" ht="18.75" x14ac:dyDescent="0.25">
      <c r="B26" s="923"/>
      <c r="C26" s="637" t="s">
        <v>51</v>
      </c>
      <c r="D26" s="635">
        <f>'OBJETIVO 2'!U57</f>
        <v>0.4</v>
      </c>
    </row>
    <row r="27" spans="2:22" ht="45.75" thickBot="1" x14ac:dyDescent="0.35">
      <c r="B27" s="638">
        <f>AVERAGE(D23:D27)</f>
        <v>0.41416666666666674</v>
      </c>
      <c r="C27" s="519" t="s">
        <v>50</v>
      </c>
      <c r="D27" s="636">
        <f>'OBJETIVO 2'!U62</f>
        <v>0.55000000000000004</v>
      </c>
    </row>
    <row r="28" spans="2:22" ht="18.75" x14ac:dyDescent="0.25">
      <c r="D28" s="632">
        <f>'OBJETIVO 2'!V63</f>
        <v>0.39572916666666669</v>
      </c>
      <c r="P28" s="359">
        <f>5+16+29+4</f>
        <v>54</v>
      </c>
    </row>
    <row r="29" spans="2:22" x14ac:dyDescent="0.25">
      <c r="H29" s="381"/>
      <c r="I29" s="340"/>
      <c r="J29" s="339"/>
      <c r="K29" s="339"/>
    </row>
    <row r="30" spans="2:22" ht="20.25" thickBot="1" x14ac:dyDescent="0.35">
      <c r="B30" s="400" t="s">
        <v>742</v>
      </c>
      <c r="C30" s="400"/>
      <c r="D30" s="400"/>
      <c r="H30" s="381"/>
      <c r="I30" s="340"/>
      <c r="J30" s="339"/>
      <c r="K30" s="340"/>
    </row>
    <row r="31" spans="2:22" ht="120" x14ac:dyDescent="0.25">
      <c r="B31" s="514" t="s">
        <v>355</v>
      </c>
      <c r="C31" s="927" t="s">
        <v>76</v>
      </c>
      <c r="D31" s="928">
        <f>'OBJETIVO 3'!U17</f>
        <v>0.40909090909090912</v>
      </c>
      <c r="E31" s="538"/>
      <c r="H31" s="381"/>
      <c r="I31" s="340"/>
      <c r="J31" s="339"/>
      <c r="K31" s="340"/>
      <c r="R31" s="624" t="str">
        <f>'OBJETIVO 3'!P70</f>
        <v>Se unifica en otra actuación</v>
      </c>
      <c r="S31" s="4">
        <f>'OBJETIVO 3'!R70</f>
        <v>0</v>
      </c>
      <c r="T31" s="625">
        <f>'OBJETIVO 3'!S70</f>
        <v>0</v>
      </c>
    </row>
    <row r="32" spans="2:22" ht="19.5" thickBot="1" x14ac:dyDescent="0.35">
      <c r="B32" s="641">
        <f>D31</f>
        <v>0.40909090909090912</v>
      </c>
      <c r="C32" s="920"/>
      <c r="D32" s="922"/>
      <c r="E32" s="538"/>
      <c r="H32" s="381"/>
      <c r="I32" s="340"/>
      <c r="J32" s="339"/>
      <c r="K32" s="340"/>
      <c r="R32" s="624" t="str">
        <f>'OBJETIVO 3'!P71</f>
        <v>Desestimada</v>
      </c>
      <c r="S32" s="4">
        <f>'OBJETIVO 3'!R71</f>
        <v>1</v>
      </c>
      <c r="T32" s="625">
        <f>'OBJETIVO 3'!S71</f>
        <v>1.8518518518518517E-2</v>
      </c>
    </row>
    <row r="33" spans="2:22" ht="90" x14ac:dyDescent="0.25">
      <c r="B33" s="514" t="s">
        <v>94</v>
      </c>
      <c r="C33" s="540" t="s">
        <v>84</v>
      </c>
      <c r="D33" s="639">
        <f>'OBJETIVO 3'!U24</f>
        <v>0.8571428571428571</v>
      </c>
      <c r="E33" s="538"/>
      <c r="R33" s="624" t="str">
        <f>'OBJETIVO 3'!P72</f>
        <v>Retrasada</v>
      </c>
      <c r="S33" s="4">
        <f>'OBJETIVO 3'!R72</f>
        <v>35</v>
      </c>
      <c r="T33" s="625">
        <f>'OBJETIVO 3'!S72</f>
        <v>0.64814814814814814</v>
      </c>
    </row>
    <row r="34" spans="2:22" ht="75.75" thickBot="1" x14ac:dyDescent="0.35">
      <c r="B34" s="642">
        <f>AVERAGE(D33:D34)</f>
        <v>0.5535714285714286</v>
      </c>
      <c r="C34" s="543" t="s">
        <v>93</v>
      </c>
      <c r="D34" s="640">
        <f>'OBJETIVO 3'!U27</f>
        <v>0.25</v>
      </c>
      <c r="E34" s="538"/>
      <c r="R34" s="624" t="str">
        <f>'OBJETIVO 3'!P73</f>
        <v>Avanza según planificación</v>
      </c>
      <c r="S34" s="4">
        <f>'OBJETIVO 3'!R73</f>
        <v>6</v>
      </c>
      <c r="T34" s="625">
        <f>'OBJETIVO 3'!S73</f>
        <v>0.1111111111111111</v>
      </c>
    </row>
    <row r="35" spans="2:22" ht="60" x14ac:dyDescent="0.25">
      <c r="B35" s="514" t="s">
        <v>446</v>
      </c>
      <c r="C35" s="540" t="s">
        <v>98</v>
      </c>
      <c r="D35" s="639">
        <f>'OBJETIVO 3'!U32</f>
        <v>0.6</v>
      </c>
      <c r="E35" s="538"/>
      <c r="R35" s="624" t="str">
        <f>'OBJETIVO 3'!P74</f>
        <v>Finalizada</v>
      </c>
      <c r="S35" s="4">
        <f>'OBJETIVO 3'!R74</f>
        <v>12</v>
      </c>
      <c r="T35" s="625">
        <f>'OBJETIVO 3'!S74</f>
        <v>0.22222222222222221</v>
      </c>
    </row>
    <row r="36" spans="2:22" ht="30.75" thickBot="1" x14ac:dyDescent="0.35">
      <c r="B36" s="642">
        <f>AVERAGE(D35:D36)</f>
        <v>0.55000000000000004</v>
      </c>
      <c r="C36" s="543" t="s">
        <v>103</v>
      </c>
      <c r="D36" s="640">
        <f>'OBJETIVO 3'!U37</f>
        <v>0.5</v>
      </c>
      <c r="E36" s="538"/>
      <c r="R36" s="626" t="str">
        <f>'OBJETIVO 3'!P75</f>
        <v>Total actuaciones</v>
      </c>
      <c r="S36" s="627">
        <f>'OBJETIVO 3'!R75</f>
        <v>54</v>
      </c>
      <c r="U36" s="630">
        <f>'OBJETIVO 3'!S75</f>
        <v>53</v>
      </c>
      <c r="V36" s="628" t="str">
        <f>'OBJETIVO 3'!S76</f>
        <v>Total actuaciones que puntuan</v>
      </c>
    </row>
    <row r="37" spans="2:22" ht="75" x14ac:dyDescent="0.25">
      <c r="B37" s="514" t="s">
        <v>559</v>
      </c>
      <c r="C37" s="540" t="s">
        <v>113</v>
      </c>
      <c r="D37" s="639">
        <f>'OBJETIVO 3'!U43</f>
        <v>0.54166666666666663</v>
      </c>
      <c r="E37" s="538"/>
    </row>
    <row r="38" spans="2:22" ht="45.75" thickBot="1" x14ac:dyDescent="0.35">
      <c r="B38" s="642">
        <f>AVERAGE(D37:D38)</f>
        <v>0.40544871794871795</v>
      </c>
      <c r="C38" s="543" t="s">
        <v>356</v>
      </c>
      <c r="D38" s="640">
        <f>'OBJETIVO 3'!U56</f>
        <v>0.26923076923076922</v>
      </c>
      <c r="E38" s="538"/>
    </row>
    <row r="39" spans="2:22" ht="60" x14ac:dyDescent="0.25">
      <c r="B39" s="514" t="s">
        <v>124</v>
      </c>
      <c r="C39" s="927" t="s">
        <v>123</v>
      </c>
      <c r="D39" s="928">
        <f>'OBJETIVO 3'!U59</f>
        <v>0.58333333333333337</v>
      </c>
      <c r="E39" s="538"/>
    </row>
    <row r="40" spans="2:22" ht="19.5" thickBot="1" x14ac:dyDescent="0.35">
      <c r="B40" s="638">
        <f>D39</f>
        <v>0.58333333333333337</v>
      </c>
      <c r="C40" s="920"/>
      <c r="D40" s="922"/>
      <c r="E40" s="538"/>
    </row>
    <row r="41" spans="2:22" ht="18.75" x14ac:dyDescent="0.25">
      <c r="B41" s="538"/>
      <c r="C41" s="545"/>
      <c r="D41" s="632">
        <f>'OBJETIVO 3'!V60</f>
        <v>0.50028887778887787</v>
      </c>
      <c r="E41" s="538"/>
    </row>
    <row r="42" spans="2:22" x14ac:dyDescent="0.25">
      <c r="B42" s="538"/>
      <c r="C42" s="545"/>
      <c r="D42" s="538"/>
      <c r="E42" s="538"/>
    </row>
    <row r="43" spans="2:22" ht="19.5" customHeight="1" x14ac:dyDescent="0.25">
      <c r="B43" s="929" t="s">
        <v>743</v>
      </c>
      <c r="C43" s="929"/>
      <c r="D43" s="929"/>
      <c r="E43" s="538"/>
    </row>
    <row r="44" spans="2:22" ht="20.25" customHeight="1" thickBot="1" x14ac:dyDescent="0.3">
      <c r="B44" s="930"/>
      <c r="C44" s="930"/>
      <c r="D44" s="930"/>
    </row>
    <row r="45" spans="2:22" ht="60" x14ac:dyDescent="0.25">
      <c r="B45" s="917" t="s">
        <v>141</v>
      </c>
      <c r="C45" s="540" t="s">
        <v>128</v>
      </c>
      <c r="D45" s="639">
        <f>'OBJETIVO 4'!U15</f>
        <v>0.22222222222222221</v>
      </c>
      <c r="E45" s="538"/>
    </row>
    <row r="46" spans="2:22" ht="45" x14ac:dyDescent="0.25">
      <c r="B46" s="918"/>
      <c r="C46" s="547" t="s">
        <v>467</v>
      </c>
      <c r="D46" s="643">
        <f>'OBJETIVO 4'!U19</f>
        <v>0</v>
      </c>
      <c r="E46" s="538"/>
      <c r="R46" s="624" t="str">
        <f>'OBJETIVO 4'!P103</f>
        <v>Se unifica en otra actuación</v>
      </c>
      <c r="S46" s="4">
        <f>'OBJETIVO 4'!R103</f>
        <v>2</v>
      </c>
      <c r="T46" s="625">
        <f>'OBJETIVO 4'!S103</f>
        <v>2.6666666666666668E-2</v>
      </c>
    </row>
    <row r="47" spans="2:22" ht="60" x14ac:dyDescent="0.25">
      <c r="B47" s="918"/>
      <c r="C47" s="547" t="s">
        <v>357</v>
      </c>
      <c r="D47" s="644">
        <f>'OBJETIVO 4'!U34</f>
        <v>0.45</v>
      </c>
      <c r="E47" s="538"/>
      <c r="R47" s="624" t="str">
        <f>'OBJETIVO 4'!P104</f>
        <v>Desestimada</v>
      </c>
      <c r="S47" s="4">
        <f>'OBJETIVO 4'!R104</f>
        <v>4</v>
      </c>
      <c r="T47" s="625">
        <f>'OBJETIVO 4'!S104</f>
        <v>5.3333333333333337E-2</v>
      </c>
    </row>
    <row r="48" spans="2:22" ht="18.75" customHeight="1" x14ac:dyDescent="0.25">
      <c r="B48" s="918"/>
      <c r="C48" s="919" t="s">
        <v>139</v>
      </c>
      <c r="D48" s="921">
        <f>'OBJETIVO 4'!U63</f>
        <v>0.79761904761904767</v>
      </c>
      <c r="E48" s="538"/>
      <c r="R48" s="624" t="str">
        <f>'OBJETIVO 4'!P105</f>
        <v>Retrasada</v>
      </c>
      <c r="S48" s="4">
        <f>'OBJETIVO 4'!R105</f>
        <v>32</v>
      </c>
      <c r="T48" s="625">
        <f>'OBJETIVO 4'!S105</f>
        <v>0.42666666666666669</v>
      </c>
    </row>
    <row r="49" spans="2:22" ht="19.5" thickBot="1" x14ac:dyDescent="0.3">
      <c r="B49" s="633">
        <f>AVERAGE(D45:D49)</f>
        <v>0.36746031746031749</v>
      </c>
      <c r="C49" s="920"/>
      <c r="D49" s="922"/>
      <c r="E49" s="538"/>
      <c r="R49" s="624" t="str">
        <f>'OBJETIVO 4'!P106</f>
        <v>Avanza según planificación</v>
      </c>
      <c r="S49" s="4">
        <f>'OBJETIVO 4'!R106</f>
        <v>15</v>
      </c>
      <c r="T49" s="625">
        <f>'OBJETIVO 4'!S106</f>
        <v>0.2</v>
      </c>
    </row>
    <row r="50" spans="2:22" ht="75" x14ac:dyDescent="0.25">
      <c r="B50" s="917" t="s">
        <v>150</v>
      </c>
      <c r="C50" s="550" t="s">
        <v>145</v>
      </c>
      <c r="D50" s="639">
        <f>'OBJETIVO 4'!U69</f>
        <v>0.45</v>
      </c>
      <c r="E50" s="538"/>
      <c r="R50" s="624" t="str">
        <f>'OBJETIVO 4'!P107</f>
        <v>Finalizada</v>
      </c>
      <c r="S50" s="4">
        <f>'OBJETIVO 4'!R107</f>
        <v>22</v>
      </c>
      <c r="T50" s="625">
        <f>'OBJETIVO 4'!S107</f>
        <v>0.29333333333333333</v>
      </c>
    </row>
    <row r="51" spans="2:22" ht="45" x14ac:dyDescent="0.25">
      <c r="B51" s="918"/>
      <c r="C51" s="551" t="s">
        <v>149</v>
      </c>
      <c r="D51" s="643">
        <f>'OBJETIVO 4'!U72</f>
        <v>0.75</v>
      </c>
      <c r="E51" s="538"/>
      <c r="R51" s="626" t="str">
        <f>'OBJETIVO 4'!P108</f>
        <v>Total actuaciones</v>
      </c>
      <c r="S51" s="627">
        <f>'OBJETIVO 4'!R108</f>
        <v>75</v>
      </c>
      <c r="U51" s="630">
        <f>'OBJETIVO 4'!S108</f>
        <v>69</v>
      </c>
      <c r="V51" s="628" t="str">
        <f>'OBJETIVO 4'!S109</f>
        <v>Total actuaciones que puntuan</v>
      </c>
    </row>
    <row r="52" spans="2:22" ht="20.25" customHeight="1" x14ac:dyDescent="0.25">
      <c r="B52" s="918"/>
      <c r="C52" s="919" t="s">
        <v>152</v>
      </c>
      <c r="D52" s="921">
        <f>'OBJETIVO 4'!U74</f>
        <v>0.625</v>
      </c>
      <c r="E52" s="538"/>
    </row>
    <row r="53" spans="2:22" ht="24.75" customHeight="1" thickBot="1" x14ac:dyDescent="0.35">
      <c r="B53" s="642">
        <f>AVERAGE(D50:D53)</f>
        <v>0.60833333333333328</v>
      </c>
      <c r="C53" s="920"/>
      <c r="D53" s="922"/>
      <c r="E53" s="538"/>
    </row>
    <row r="54" spans="2:22" ht="45" customHeight="1" x14ac:dyDescent="0.25">
      <c r="B54" s="917" t="s">
        <v>171</v>
      </c>
      <c r="C54" s="550" t="s">
        <v>172</v>
      </c>
      <c r="D54" s="639">
        <f>'OBJETIVO 4'!U77</f>
        <v>0.5</v>
      </c>
      <c r="E54" s="538"/>
    </row>
    <row r="55" spans="2:22" ht="60" x14ac:dyDescent="0.25">
      <c r="B55" s="918"/>
      <c r="C55" s="551" t="s">
        <v>173</v>
      </c>
      <c r="D55" s="643">
        <f>'OBJETIVO 4'!U80</f>
        <v>0.33333333333333331</v>
      </c>
      <c r="E55" s="538"/>
    </row>
    <row r="56" spans="2:22" ht="30" x14ac:dyDescent="0.25">
      <c r="B56" s="918"/>
      <c r="C56" s="551" t="s">
        <v>481</v>
      </c>
      <c r="D56" s="643">
        <f>'OBJETIVO 4'!U82</f>
        <v>0.125</v>
      </c>
      <c r="E56" s="538"/>
    </row>
    <row r="57" spans="2:22" ht="32.25" customHeight="1" x14ac:dyDescent="0.25">
      <c r="B57" s="918"/>
      <c r="C57" s="923" t="s">
        <v>174</v>
      </c>
      <c r="D57" s="924">
        <f>'OBJETIVO 4'!U90</f>
        <v>0.4375</v>
      </c>
      <c r="E57" s="538"/>
    </row>
    <row r="58" spans="2:22" ht="19.5" thickBot="1" x14ac:dyDescent="0.35">
      <c r="B58" s="642">
        <f>AVERAGE(D54:D58)</f>
        <v>0.34895833333333331</v>
      </c>
      <c r="C58" s="920"/>
      <c r="D58" s="922"/>
      <c r="E58" s="538"/>
    </row>
    <row r="59" spans="2:22" ht="18.75" x14ac:dyDescent="0.25">
      <c r="B59" s="538"/>
      <c r="C59" s="545"/>
      <c r="D59" s="632">
        <f>'OBJETIVO 4'!V91</f>
        <v>0.44158399470899473</v>
      </c>
      <c r="E59" s="538"/>
    </row>
    <row r="60" spans="2:22" x14ac:dyDescent="0.25">
      <c r="B60" s="538"/>
      <c r="C60" s="545"/>
      <c r="D60" s="538"/>
      <c r="E60" s="538"/>
      <c r="G60" s="381"/>
    </row>
    <row r="61" spans="2:22" x14ac:dyDescent="0.25">
      <c r="B61" s="538"/>
      <c r="C61" s="545"/>
      <c r="D61" s="538"/>
      <c r="E61" s="538"/>
    </row>
    <row r="62" spans="2:22" ht="20.25" thickBot="1" x14ac:dyDescent="0.35">
      <c r="B62" s="546" t="s">
        <v>744</v>
      </c>
      <c r="C62" s="546"/>
      <c r="D62" s="546"/>
    </row>
    <row r="63" spans="2:22" ht="18.75" x14ac:dyDescent="0.25">
      <c r="B63" s="917" t="s">
        <v>190</v>
      </c>
      <c r="C63" s="540" t="s">
        <v>188</v>
      </c>
      <c r="D63" s="639">
        <f>'OBJETIVO 5'!U7</f>
        <v>0.8125</v>
      </c>
      <c r="E63" s="538"/>
    </row>
    <row r="64" spans="2:22" ht="30" x14ac:dyDescent="0.25">
      <c r="B64" s="918"/>
      <c r="C64" s="547" t="s">
        <v>189</v>
      </c>
      <c r="D64" s="643">
        <f>'OBJETIVO 5'!U11</f>
        <v>0.5</v>
      </c>
      <c r="E64" s="538"/>
    </row>
    <row r="65" spans="2:22" ht="60" customHeight="1" x14ac:dyDescent="0.25">
      <c r="B65" s="918"/>
      <c r="C65" s="919" t="s">
        <v>197</v>
      </c>
      <c r="D65" s="921">
        <f>'OBJETIVO 5'!U22</f>
        <v>0.5</v>
      </c>
      <c r="E65" s="538"/>
      <c r="R65" s="624" t="str">
        <f>'OBJETIVO 5'!P89</f>
        <v>Se unifica en otra actuación</v>
      </c>
      <c r="S65" s="4">
        <f>'OBJETIVO 5'!R89</f>
        <v>1</v>
      </c>
      <c r="T65" s="625">
        <f>'OBJETIVO 5'!S89</f>
        <v>1.6949152542372881E-2</v>
      </c>
    </row>
    <row r="66" spans="2:22" ht="19.5" thickBot="1" x14ac:dyDescent="0.35">
      <c r="B66" s="638">
        <f>AVERAGE(D63:D66)</f>
        <v>0.60416666666666663</v>
      </c>
      <c r="C66" s="920"/>
      <c r="D66" s="922"/>
      <c r="E66" s="538"/>
      <c r="R66" s="624" t="str">
        <f>'OBJETIVO 5'!P90</f>
        <v>Desestimada</v>
      </c>
      <c r="S66" s="4">
        <f>'OBJETIVO 5'!R90</f>
        <v>4</v>
      </c>
      <c r="T66" s="625">
        <f>'OBJETIVO 5'!S90</f>
        <v>6.7796610169491525E-2</v>
      </c>
    </row>
    <row r="67" spans="2:22" ht="60" customHeight="1" x14ac:dyDescent="0.25">
      <c r="B67" s="917" t="s">
        <v>590</v>
      </c>
      <c r="C67" s="550" t="s">
        <v>210</v>
      </c>
      <c r="D67" s="639">
        <f>'OBJETIVO 5'!U30</f>
        <v>0.5357142857142857</v>
      </c>
      <c r="E67" s="538"/>
      <c r="R67" s="624" t="str">
        <f>'OBJETIVO 5'!P91</f>
        <v>Retrasada</v>
      </c>
      <c r="S67" s="4">
        <f>'OBJETIVO 5'!R91</f>
        <v>22</v>
      </c>
      <c r="T67" s="625">
        <f>'OBJETIVO 5'!S91</f>
        <v>0.3728813559322034</v>
      </c>
    </row>
    <row r="68" spans="2:22" ht="45" customHeight="1" x14ac:dyDescent="0.25">
      <c r="B68" s="918"/>
      <c r="C68" s="919" t="s">
        <v>223</v>
      </c>
      <c r="D68" s="921">
        <f>'OBJETIVO 5'!U40</f>
        <v>0.33333333333333331</v>
      </c>
      <c r="E68" s="538"/>
      <c r="R68" s="624" t="str">
        <f>'OBJETIVO 5'!P92</f>
        <v>Avanza según planificación</v>
      </c>
      <c r="S68" s="4">
        <f>'OBJETIVO 5'!R92</f>
        <v>25</v>
      </c>
      <c r="T68" s="625">
        <f>'OBJETIVO 5'!S92</f>
        <v>0.42372881355932202</v>
      </c>
    </row>
    <row r="69" spans="2:22" ht="19.5" thickBot="1" x14ac:dyDescent="0.3">
      <c r="B69" s="633">
        <f>AVERAGE(D67:D69)</f>
        <v>0.43452380952380953</v>
      </c>
      <c r="C69" s="920"/>
      <c r="D69" s="922"/>
      <c r="E69" s="538"/>
      <c r="R69" s="624" t="str">
        <f>'OBJETIVO 5'!P93</f>
        <v>Finalizada</v>
      </c>
      <c r="S69" s="4">
        <f>'OBJETIVO 5'!R93</f>
        <v>7</v>
      </c>
      <c r="T69" s="625">
        <f>'OBJETIVO 5'!S93</f>
        <v>0.11864406779661017</v>
      </c>
    </row>
    <row r="70" spans="2:22" ht="75" x14ac:dyDescent="0.25">
      <c r="B70" s="514" t="s">
        <v>231</v>
      </c>
      <c r="C70" s="927" t="s">
        <v>228</v>
      </c>
      <c r="D70" s="928">
        <f>'OBJETIVO 5'!U46</f>
        <v>0.375</v>
      </c>
      <c r="E70" s="538"/>
      <c r="R70" s="626" t="str">
        <f>'OBJETIVO 5'!P94</f>
        <v>Total actuaciones</v>
      </c>
      <c r="S70" s="627">
        <f>'OBJETIVO 5'!R94</f>
        <v>59</v>
      </c>
      <c r="U70" s="630">
        <f>'OBJETIVO 5'!S94</f>
        <v>54</v>
      </c>
      <c r="V70" s="628" t="str">
        <f>'OBJETIVO 5'!S95</f>
        <v>Total actuaciones que puntuan</v>
      </c>
    </row>
    <row r="71" spans="2:22" ht="19.5" thickBot="1" x14ac:dyDescent="0.35">
      <c r="B71" s="638">
        <f>D70</f>
        <v>0.375</v>
      </c>
      <c r="C71" s="920"/>
      <c r="D71" s="922"/>
      <c r="E71" s="538"/>
    </row>
    <row r="72" spans="2:22" ht="60" x14ac:dyDescent="0.25">
      <c r="B72" s="917" t="s">
        <v>358</v>
      </c>
      <c r="C72" s="540" t="s">
        <v>243</v>
      </c>
      <c r="D72" s="639">
        <f>'OBJETIVO 5'!U60</f>
        <v>0.52272727272727271</v>
      </c>
      <c r="E72" s="538"/>
    </row>
    <row r="73" spans="2:22" ht="30" x14ac:dyDescent="0.25">
      <c r="B73" s="918"/>
      <c r="C73" s="551" t="s">
        <v>252</v>
      </c>
      <c r="D73" s="643">
        <f>'OBJETIVO 5'!U64</f>
        <v>0.3125</v>
      </c>
      <c r="E73" s="538"/>
    </row>
    <row r="74" spans="2:22" ht="45" customHeight="1" x14ac:dyDescent="0.25">
      <c r="B74" s="918"/>
      <c r="C74" s="919" t="s">
        <v>256</v>
      </c>
      <c r="D74" s="921">
        <f>'OBJETIVO 5'!U65</f>
        <v>0</v>
      </c>
      <c r="E74" s="538"/>
    </row>
    <row r="75" spans="2:22" ht="19.5" thickBot="1" x14ac:dyDescent="0.35">
      <c r="B75" s="638">
        <f>AVERAGE(D72:D75)</f>
        <v>0.27840909090909088</v>
      </c>
      <c r="C75" s="920"/>
      <c r="D75" s="922"/>
      <c r="E75" s="538"/>
    </row>
    <row r="76" spans="2:22" ht="18.75" x14ac:dyDescent="0.25">
      <c r="B76" s="538"/>
      <c r="C76" s="545"/>
      <c r="D76" s="632">
        <f>'OBJETIVO 5'!V72</f>
        <v>0.42302489177489178</v>
      </c>
      <c r="E76" s="538"/>
    </row>
    <row r="77" spans="2:22" x14ac:dyDescent="0.25">
      <c r="B77" s="538"/>
      <c r="C77" s="545"/>
      <c r="D77" s="538"/>
      <c r="E77" s="538"/>
    </row>
    <row r="78" spans="2:22" x14ac:dyDescent="0.25">
      <c r="B78" s="538"/>
      <c r="C78" s="545"/>
      <c r="D78" s="538"/>
      <c r="E78" s="538"/>
    </row>
    <row r="79" spans="2:22" x14ac:dyDescent="0.25">
      <c r="B79" s="538"/>
      <c r="C79" s="545"/>
      <c r="D79" s="538"/>
      <c r="E79" s="538"/>
    </row>
    <row r="80" spans="2:22" x14ac:dyDescent="0.25">
      <c r="B80" s="538"/>
      <c r="C80" s="545"/>
      <c r="D80" s="538"/>
      <c r="E80" s="538"/>
    </row>
    <row r="81" spans="2:22" x14ac:dyDescent="0.25">
      <c r="B81" s="915" t="s">
        <v>745</v>
      </c>
      <c r="C81" s="915"/>
      <c r="D81" s="915"/>
      <c r="E81" s="538"/>
    </row>
    <row r="82" spans="2:22" ht="20.25" customHeight="1" thickBot="1" x14ac:dyDescent="0.3">
      <c r="B82" s="916"/>
      <c r="C82" s="916"/>
      <c r="D82" s="916"/>
    </row>
    <row r="83" spans="2:22" ht="94.5" customHeight="1" x14ac:dyDescent="0.25">
      <c r="B83" s="917" t="s">
        <v>267</v>
      </c>
      <c r="C83" s="645" t="s">
        <v>259</v>
      </c>
      <c r="D83" s="639">
        <f>'OBJETIVO 6'!U7</f>
        <v>0.3125</v>
      </c>
      <c r="E83" s="538"/>
    </row>
    <row r="84" spans="2:22" ht="49.5" customHeight="1" x14ac:dyDescent="0.25">
      <c r="B84" s="918"/>
      <c r="C84" s="551" t="s">
        <v>266</v>
      </c>
      <c r="D84" s="643">
        <f>'OBJETIVO 6'!U11</f>
        <v>0.5</v>
      </c>
      <c r="E84" s="538"/>
      <c r="R84" s="624" t="str">
        <f>'OBJETIVO 6'!P56</f>
        <v>Se unifica en otra actuación</v>
      </c>
      <c r="S84" s="4">
        <f>'OBJETIVO 6'!R56</f>
        <v>4</v>
      </c>
      <c r="T84" s="625">
        <f>'OBJETIVO 6'!S56</f>
        <v>0.10810810810810811</v>
      </c>
    </row>
    <row r="85" spans="2:22" x14ac:dyDescent="0.25">
      <c r="B85" s="918"/>
      <c r="C85" s="919" t="s">
        <v>430</v>
      </c>
      <c r="D85" s="921">
        <f>'OBJETIVO 6'!U12</f>
        <v>0.5</v>
      </c>
      <c r="E85" s="538"/>
      <c r="R85" s="624" t="str">
        <f>'OBJETIVO 6'!P57</f>
        <v>Desestimada</v>
      </c>
      <c r="S85" s="4">
        <f>'OBJETIVO 6'!R57</f>
        <v>11</v>
      </c>
      <c r="T85" s="625">
        <f>'OBJETIVO 6'!S57</f>
        <v>0.29729729729729731</v>
      </c>
    </row>
    <row r="86" spans="2:22" ht="19.5" thickBot="1" x14ac:dyDescent="0.35">
      <c r="B86" s="638">
        <f>AVERAGE(D83:D86)</f>
        <v>0.4375</v>
      </c>
      <c r="C86" s="920"/>
      <c r="D86" s="922"/>
      <c r="E86" s="538"/>
      <c r="R86" s="624" t="str">
        <f>'OBJETIVO 6'!P58</f>
        <v>Retrasada</v>
      </c>
      <c r="S86" s="4">
        <f>'OBJETIVO 6'!R58</f>
        <v>13</v>
      </c>
      <c r="T86" s="625">
        <f>'OBJETIVO 6'!S58</f>
        <v>0.35135135135135137</v>
      </c>
    </row>
    <row r="87" spans="2:22" ht="60" x14ac:dyDescent="0.25">
      <c r="B87" s="514" t="s">
        <v>272</v>
      </c>
      <c r="C87" s="927" t="s">
        <v>271</v>
      </c>
      <c r="D87" s="928">
        <f>'OBJETIVO 6'!U16</f>
        <v>0</v>
      </c>
      <c r="E87" s="538"/>
      <c r="R87" s="624" t="str">
        <f>'OBJETIVO 6'!P59</f>
        <v>Avanza según planificación</v>
      </c>
      <c r="S87" s="4">
        <f>'OBJETIVO 6'!R59</f>
        <v>5</v>
      </c>
      <c r="T87" s="625">
        <f>'OBJETIVO 6'!S59</f>
        <v>0.13513513513513514</v>
      </c>
    </row>
    <row r="88" spans="2:22" ht="19.5" thickBot="1" x14ac:dyDescent="0.35">
      <c r="B88" s="638">
        <f>AVERAGE(D87)</f>
        <v>0</v>
      </c>
      <c r="C88" s="920"/>
      <c r="D88" s="922"/>
      <c r="E88" s="538"/>
      <c r="R88" s="624" t="str">
        <f>'OBJETIVO 6'!P60</f>
        <v>Finalizada</v>
      </c>
      <c r="S88" s="4">
        <f>'OBJETIVO 6'!R60</f>
        <v>4</v>
      </c>
      <c r="T88" s="625">
        <f>'OBJETIVO 6'!S60</f>
        <v>0.10810810810810811</v>
      </c>
    </row>
    <row r="89" spans="2:22" ht="30" x14ac:dyDescent="0.25">
      <c r="B89" s="917" t="s">
        <v>296</v>
      </c>
      <c r="C89" s="550" t="s">
        <v>278</v>
      </c>
      <c r="D89" s="639">
        <f>'OBJETIVO 6'!U21</f>
        <v>1</v>
      </c>
      <c r="E89" s="538"/>
      <c r="R89" s="626" t="str">
        <f>'OBJETIVO 6'!P61</f>
        <v>Total actuaciones</v>
      </c>
      <c r="S89" s="627">
        <f>'OBJETIVO 6'!R61</f>
        <v>37</v>
      </c>
      <c r="U89" s="631">
        <f>'OBJETIVO 6'!S61</f>
        <v>22</v>
      </c>
      <c r="V89" s="359" t="str">
        <f>'OBJETIVO 6'!S62</f>
        <v>Total actuaciones que puntuan</v>
      </c>
    </row>
    <row r="90" spans="2:22" ht="45" x14ac:dyDescent="0.25">
      <c r="B90" s="918"/>
      <c r="C90" s="551" t="s">
        <v>283</v>
      </c>
      <c r="D90" s="643">
        <f>'OBJETIVO 6'!U28</f>
        <v>0.45</v>
      </c>
      <c r="E90" s="538"/>
    </row>
    <row r="91" spans="2:22" ht="30" x14ac:dyDescent="0.25">
      <c r="B91" s="918"/>
      <c r="C91" s="551" t="s">
        <v>292</v>
      </c>
      <c r="D91" s="643">
        <f>'OBJETIVO 6'!U35</f>
        <v>0.35</v>
      </c>
      <c r="E91" s="538"/>
    </row>
    <row r="92" spans="2:22" x14ac:dyDescent="0.25">
      <c r="B92" s="918"/>
      <c r="C92" s="919" t="s">
        <v>295</v>
      </c>
      <c r="D92" s="921">
        <f>'OBJETIVO 6'!U38</f>
        <v>0.25</v>
      </c>
      <c r="E92" s="538"/>
    </row>
    <row r="93" spans="2:22" ht="19.5" thickBot="1" x14ac:dyDescent="0.35">
      <c r="B93" s="638">
        <f>AVERAGE(D89:D93)</f>
        <v>0.51249999999999996</v>
      </c>
      <c r="C93" s="920"/>
      <c r="D93" s="922"/>
      <c r="E93" s="538"/>
    </row>
    <row r="94" spans="2:22" ht="105" x14ac:dyDescent="0.25">
      <c r="B94" s="514" t="s">
        <v>297</v>
      </c>
      <c r="C94" s="927" t="s">
        <v>298</v>
      </c>
      <c r="D94" s="928">
        <f>'OBJETIVO 6'!U41</f>
        <v>1</v>
      </c>
      <c r="E94" s="538"/>
    </row>
    <row r="95" spans="2:22" ht="19.5" thickBot="1" x14ac:dyDescent="0.35">
      <c r="B95" s="638">
        <f>AVERAGE(D94)</f>
        <v>1</v>
      </c>
      <c r="C95" s="920"/>
      <c r="D95" s="922"/>
      <c r="E95" s="538"/>
    </row>
    <row r="96" spans="2:22" ht="18.75" x14ac:dyDescent="0.25">
      <c r="B96" s="538"/>
      <c r="C96" s="545"/>
      <c r="D96" s="632">
        <f>'OBJETIVO 6'!V42</f>
        <v>0.48749999999999999</v>
      </c>
      <c r="E96" s="538"/>
    </row>
    <row r="97" spans="2:22" x14ac:dyDescent="0.25">
      <c r="B97" s="538"/>
      <c r="C97" s="545"/>
      <c r="D97" s="538"/>
      <c r="E97" s="538"/>
    </row>
    <row r="98" spans="2:22" x14ac:dyDescent="0.25">
      <c r="B98" s="538"/>
      <c r="C98" s="545"/>
      <c r="D98" s="538"/>
      <c r="E98" s="538"/>
    </row>
    <row r="99" spans="2:22" x14ac:dyDescent="0.25">
      <c r="B99" s="538"/>
      <c r="C99" s="545"/>
      <c r="D99" s="538"/>
      <c r="E99" s="538"/>
    </row>
    <row r="100" spans="2:22" x14ac:dyDescent="0.25">
      <c r="B100" s="915" t="s">
        <v>746</v>
      </c>
      <c r="C100" s="915"/>
      <c r="D100" s="915"/>
      <c r="E100" s="538"/>
    </row>
    <row r="101" spans="2:22" ht="20.25" customHeight="1" thickBot="1" x14ac:dyDescent="0.3">
      <c r="B101" s="916"/>
      <c r="C101" s="916"/>
      <c r="D101" s="916"/>
    </row>
    <row r="102" spans="2:22" ht="45" x14ac:dyDescent="0.25">
      <c r="B102" s="917" t="s">
        <v>319</v>
      </c>
      <c r="C102" s="550" t="s">
        <v>302</v>
      </c>
      <c r="D102" s="639">
        <f>'OBJETIVO 7'!U6</f>
        <v>8.3333333333333329E-2</v>
      </c>
      <c r="E102" s="538"/>
    </row>
    <row r="103" spans="2:22" ht="45" x14ac:dyDescent="0.25">
      <c r="B103" s="918"/>
      <c r="C103" s="551" t="s">
        <v>304</v>
      </c>
      <c r="D103" s="643">
        <f>'OBJETIVO 7'!U11</f>
        <v>0.6</v>
      </c>
      <c r="E103" s="538"/>
      <c r="R103" s="624" t="str">
        <f>'OBJETIVO 7'!P64</f>
        <v>Se unifica en otra actuación</v>
      </c>
      <c r="S103" s="4">
        <f>'OBJETIVO 7'!R64</f>
        <v>4</v>
      </c>
      <c r="T103" s="625">
        <f>'OBJETIVO 7'!S64</f>
        <v>9.0909090909090912E-2</v>
      </c>
    </row>
    <row r="104" spans="2:22" ht="45" x14ac:dyDescent="0.25">
      <c r="B104" s="918"/>
      <c r="C104" s="551" t="s">
        <v>371</v>
      </c>
      <c r="D104" s="643">
        <f>'OBJETIVO 7'!U14</f>
        <v>0.41666666666666669</v>
      </c>
      <c r="E104" s="538"/>
      <c r="R104" s="624" t="str">
        <f>'OBJETIVO 7'!P65</f>
        <v>Desestimada</v>
      </c>
      <c r="S104" s="4">
        <f>'OBJETIVO 7'!R65</f>
        <v>6</v>
      </c>
      <c r="T104" s="625">
        <f>'OBJETIVO 7'!S65</f>
        <v>0.13636363636363635</v>
      </c>
    </row>
    <row r="105" spans="2:22" ht="18.75" x14ac:dyDescent="0.25">
      <c r="B105" s="918"/>
      <c r="C105" s="551" t="s">
        <v>312</v>
      </c>
      <c r="D105" s="643">
        <f>'OBJETIVO 7'!U19</f>
        <v>0.6</v>
      </c>
      <c r="E105" s="538"/>
      <c r="R105" s="624" t="str">
        <f>'OBJETIVO 7'!P66</f>
        <v>Retrasada</v>
      </c>
      <c r="S105" s="4">
        <f>'OBJETIVO 7'!R66</f>
        <v>24</v>
      </c>
      <c r="T105" s="625">
        <f>'OBJETIVO 7'!S66</f>
        <v>0.54545454545454541</v>
      </c>
    </row>
    <row r="106" spans="2:22" ht="30" customHeight="1" x14ac:dyDescent="0.25">
      <c r="B106" s="918"/>
      <c r="C106" s="919" t="s">
        <v>317</v>
      </c>
      <c r="D106" s="921">
        <f>'OBJETIVO 7'!U24</f>
        <v>0.45</v>
      </c>
      <c r="E106" s="538"/>
      <c r="R106" s="624" t="str">
        <f>'OBJETIVO 7'!P67</f>
        <v>Avanza según planificación</v>
      </c>
      <c r="S106" s="4">
        <f>'OBJETIVO 7'!R67</f>
        <v>3</v>
      </c>
      <c r="T106" s="625">
        <f>'OBJETIVO 7'!S67</f>
        <v>6.8181818181818177E-2</v>
      </c>
    </row>
    <row r="107" spans="2:22" ht="12.75" customHeight="1" thickBot="1" x14ac:dyDescent="0.35">
      <c r="B107" s="642">
        <f>AVERAGE(D102:D107)</f>
        <v>0.43000000000000005</v>
      </c>
      <c r="C107" s="920"/>
      <c r="D107" s="922"/>
      <c r="E107" s="538"/>
      <c r="R107" s="624" t="str">
        <f>'OBJETIVO 7'!P68</f>
        <v>Finalizada</v>
      </c>
      <c r="S107" s="4">
        <f>'OBJETIVO 7'!R68</f>
        <v>7</v>
      </c>
      <c r="T107" s="625">
        <f>'OBJETIVO 7'!S68</f>
        <v>0.15909090909090909</v>
      </c>
    </row>
    <row r="108" spans="2:22" ht="30" x14ac:dyDescent="0.25">
      <c r="B108" s="917" t="s">
        <v>332</v>
      </c>
      <c r="C108" s="550" t="s">
        <v>323</v>
      </c>
      <c r="D108" s="639">
        <f>'OBJETIVO 7'!U27</f>
        <v>0.83333333333333337</v>
      </c>
      <c r="E108" s="538"/>
      <c r="R108" s="626" t="str">
        <f>'OBJETIVO 7'!P69</f>
        <v>Total actuaciones</v>
      </c>
      <c r="S108" s="627">
        <f>'OBJETIVO 7'!R69</f>
        <v>44</v>
      </c>
      <c r="U108" s="631">
        <f>'OBJETIVO 7'!S69</f>
        <v>34</v>
      </c>
      <c r="V108" s="359" t="str">
        <f>'OBJETIVO 7'!S70</f>
        <v>Total actuaciones que puntuan</v>
      </c>
    </row>
    <row r="109" spans="2:22" ht="30" x14ac:dyDescent="0.25">
      <c r="B109" s="918"/>
      <c r="C109" s="551" t="s">
        <v>326</v>
      </c>
      <c r="D109" s="643">
        <f>'OBJETIVO 7'!U30</f>
        <v>0.66666666666666663</v>
      </c>
      <c r="E109" s="538"/>
    </row>
    <row r="110" spans="2:22" ht="30" customHeight="1" x14ac:dyDescent="0.25">
      <c r="B110" s="918"/>
      <c r="C110" s="919" t="s">
        <v>331</v>
      </c>
      <c r="D110" s="921">
        <f>'OBJETIVO 7'!U38</f>
        <v>0.25</v>
      </c>
      <c r="E110" s="538"/>
    </row>
    <row r="111" spans="2:22" ht="19.5" thickBot="1" x14ac:dyDescent="0.35">
      <c r="B111" s="642">
        <f>AVERAGE(D108:D111)</f>
        <v>0.58333333333333337</v>
      </c>
      <c r="C111" s="920"/>
      <c r="D111" s="922"/>
      <c r="E111" s="538"/>
    </row>
    <row r="112" spans="2:22" ht="30" x14ac:dyDescent="0.25">
      <c r="B112" s="552" t="s">
        <v>338</v>
      </c>
      <c r="C112" s="553" t="s">
        <v>337</v>
      </c>
      <c r="D112" s="928">
        <f>'OBJETIVO 7'!U43</f>
        <v>0.625</v>
      </c>
      <c r="E112" s="538"/>
    </row>
    <row r="113" spans="2:5" ht="19.5" thickBot="1" x14ac:dyDescent="0.35">
      <c r="B113" s="642">
        <f>D112</f>
        <v>0.625</v>
      </c>
      <c r="C113" s="554"/>
      <c r="D113" s="922"/>
      <c r="E113" s="538"/>
    </row>
    <row r="114" spans="2:5" ht="30" x14ac:dyDescent="0.25">
      <c r="B114" s="917" t="s">
        <v>345</v>
      </c>
      <c r="C114" s="550" t="s">
        <v>341</v>
      </c>
      <c r="D114" s="639">
        <f>'OBJETIVO 7'!U45</f>
        <v>0.5</v>
      </c>
      <c r="E114" s="538"/>
    </row>
    <row r="115" spans="2:5" ht="45" customHeight="1" x14ac:dyDescent="0.25">
      <c r="B115" s="918"/>
      <c r="C115" s="919" t="s">
        <v>344</v>
      </c>
      <c r="D115" s="921">
        <f>'OBJETIVO 7'!U47</f>
        <v>0.5</v>
      </c>
      <c r="E115" s="538"/>
    </row>
    <row r="116" spans="2:5" ht="19.5" thickBot="1" x14ac:dyDescent="0.35">
      <c r="B116" s="642">
        <f>AVERAGE(D114:D116)</f>
        <v>0.5</v>
      </c>
      <c r="C116" s="920"/>
      <c r="D116" s="922"/>
      <c r="E116" s="538"/>
    </row>
    <row r="117" spans="2:5" ht="18.75" x14ac:dyDescent="0.25">
      <c r="D117" s="632">
        <f>'OBJETIVO 7'!V48</f>
        <v>0.53458333333333341</v>
      </c>
    </row>
    <row r="121" spans="2:5" x14ac:dyDescent="0.25">
      <c r="B121" s="359" t="s">
        <v>747</v>
      </c>
      <c r="C121" s="505">
        <f>D12</f>
        <v>0.64910714285714288</v>
      </c>
      <c r="D121" s="557">
        <v>0.49221637819852104</v>
      </c>
    </row>
    <row r="122" spans="2:5" x14ac:dyDescent="0.25">
      <c r="B122" s="359" t="s">
        <v>750</v>
      </c>
      <c r="C122" s="505">
        <f>D28</f>
        <v>0.39572916666666669</v>
      </c>
      <c r="D122" s="557">
        <v>0.49221637819852104</v>
      </c>
    </row>
    <row r="123" spans="2:5" x14ac:dyDescent="0.25">
      <c r="B123" s="359" t="s">
        <v>751</v>
      </c>
      <c r="C123" s="505">
        <f>D41</f>
        <v>0.50028887778887787</v>
      </c>
      <c r="D123" s="557">
        <v>0.49221637819852104</v>
      </c>
    </row>
    <row r="124" spans="2:5" x14ac:dyDescent="0.25">
      <c r="B124" s="359" t="s">
        <v>752</v>
      </c>
      <c r="C124" s="505">
        <f>D59</f>
        <v>0.44158399470899473</v>
      </c>
      <c r="D124" s="557">
        <v>0.49221637819852104</v>
      </c>
    </row>
    <row r="125" spans="2:5" x14ac:dyDescent="0.25">
      <c r="B125" s="359" t="s">
        <v>753</v>
      </c>
      <c r="C125" s="505">
        <f>D76</f>
        <v>0.42302489177489178</v>
      </c>
      <c r="D125" s="557">
        <v>0.49221637819852104</v>
      </c>
    </row>
    <row r="126" spans="2:5" x14ac:dyDescent="0.25">
      <c r="B126" s="359" t="s">
        <v>754</v>
      </c>
      <c r="C126" s="505">
        <f>D96</f>
        <v>0.48749999999999999</v>
      </c>
      <c r="D126" s="557">
        <v>0.49221637819852104</v>
      </c>
    </row>
    <row r="127" spans="2:5" x14ac:dyDescent="0.25">
      <c r="B127" s="359" t="s">
        <v>755</v>
      </c>
      <c r="C127" s="505">
        <f>D117</f>
        <v>0.53458333333333341</v>
      </c>
      <c r="D127" s="557">
        <v>0.49221637819852104</v>
      </c>
    </row>
    <row r="128" spans="2:5" x14ac:dyDescent="0.25">
      <c r="B128" s="556" t="s">
        <v>859</v>
      </c>
      <c r="C128" s="555">
        <f>AVERAGE(C121:C127)</f>
        <v>0.49025962958998676</v>
      </c>
      <c r="D128" s="557">
        <v>0.49221637819852104</v>
      </c>
    </row>
    <row r="150" spans="2:3" x14ac:dyDescent="0.25">
      <c r="B150" s="359" t="s">
        <v>747</v>
      </c>
      <c r="C150" s="505">
        <f>'OBJETIVO 1'!U44</f>
        <v>0.64910714285714288</v>
      </c>
    </row>
    <row r="151" spans="2:3" x14ac:dyDescent="0.25">
      <c r="B151" s="359" t="s">
        <v>750</v>
      </c>
      <c r="C151" s="505">
        <f>D59</f>
        <v>0.44158399470899473</v>
      </c>
    </row>
    <row r="152" spans="2:3" x14ac:dyDescent="0.25">
      <c r="B152" s="359" t="s">
        <v>751</v>
      </c>
      <c r="C152" s="505">
        <f>E59</f>
        <v>0</v>
      </c>
    </row>
    <row r="153" spans="2:3" x14ac:dyDescent="0.25">
      <c r="B153" s="359" t="s">
        <v>752</v>
      </c>
      <c r="C153" s="505">
        <f>E73</f>
        <v>0</v>
      </c>
    </row>
    <row r="154" spans="2:3" x14ac:dyDescent="0.25">
      <c r="B154" s="359" t="s">
        <v>753</v>
      </c>
      <c r="C154" s="505">
        <f>E91</f>
        <v>0</v>
      </c>
    </row>
    <row r="155" spans="2:3" x14ac:dyDescent="0.25">
      <c r="B155" s="359" t="s">
        <v>754</v>
      </c>
      <c r="C155" s="505">
        <f>E111</f>
        <v>0</v>
      </c>
    </row>
    <row r="156" spans="2:3" x14ac:dyDescent="0.25">
      <c r="B156" s="359" t="s">
        <v>755</v>
      </c>
      <c r="C156" s="505">
        <f>E130</f>
        <v>0</v>
      </c>
    </row>
  </sheetData>
  <mergeCells count="51">
    <mergeCell ref="D112:D113"/>
    <mergeCell ref="B114:B115"/>
    <mergeCell ref="C115:C116"/>
    <mergeCell ref="D115:D116"/>
    <mergeCell ref="C94:C95"/>
    <mergeCell ref="D94:D95"/>
    <mergeCell ref="B102:B106"/>
    <mergeCell ref="C106:C107"/>
    <mergeCell ref="D106:D107"/>
    <mergeCell ref="B108:B110"/>
    <mergeCell ref="C110:C111"/>
    <mergeCell ref="D110:D111"/>
    <mergeCell ref="B83:B85"/>
    <mergeCell ref="C85:C86"/>
    <mergeCell ref="D85:D86"/>
    <mergeCell ref="C87:C88"/>
    <mergeCell ref="D87:D88"/>
    <mergeCell ref="D68:D69"/>
    <mergeCell ref="C70:C71"/>
    <mergeCell ref="D70:D71"/>
    <mergeCell ref="B72:B74"/>
    <mergeCell ref="C74:C75"/>
    <mergeCell ref="D74:D75"/>
    <mergeCell ref="C39:C40"/>
    <mergeCell ref="D39:D40"/>
    <mergeCell ref="B45:B48"/>
    <mergeCell ref="C48:C49"/>
    <mergeCell ref="D48:D49"/>
    <mergeCell ref="B43:D44"/>
    <mergeCell ref="B5:B10"/>
    <mergeCell ref="C19:C20"/>
    <mergeCell ref="D19:D20"/>
    <mergeCell ref="B23:B26"/>
    <mergeCell ref="C31:C32"/>
    <mergeCell ref="D31:D32"/>
    <mergeCell ref="B81:D82"/>
    <mergeCell ref="B100:D101"/>
    <mergeCell ref="B50:B52"/>
    <mergeCell ref="C52:C53"/>
    <mergeCell ref="D52:D53"/>
    <mergeCell ref="B54:B57"/>
    <mergeCell ref="C57:C58"/>
    <mergeCell ref="D57:D58"/>
    <mergeCell ref="B63:B65"/>
    <mergeCell ref="C65:C66"/>
    <mergeCell ref="D65:D66"/>
    <mergeCell ref="B89:B92"/>
    <mergeCell ref="C92:C93"/>
    <mergeCell ref="D92:D93"/>
    <mergeCell ref="B67:B68"/>
    <mergeCell ref="C68:C69"/>
  </mergeCells>
  <dataValidations count="1">
    <dataValidation showInputMessage="1" showErrorMessage="1" sqref="S11 S23 S36 S51 S70"/>
  </dataValidation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56"/>
  <sheetViews>
    <sheetView topLeftCell="C1" zoomScale="90" zoomScaleNormal="90" workbookViewId="0">
      <selection activeCell="V17" sqref="V17"/>
    </sheetView>
  </sheetViews>
  <sheetFormatPr baseColWidth="10" defaultRowHeight="15" x14ac:dyDescent="0.25"/>
  <cols>
    <col min="1" max="1" width="11.42578125" style="359"/>
    <col min="2" max="2" width="43.140625" style="359" customWidth="1"/>
    <col min="3" max="3" width="67.7109375" style="360" customWidth="1"/>
    <col min="4" max="16384" width="11.42578125" style="359"/>
  </cols>
  <sheetData>
    <row r="3" spans="2:4" ht="20.25" thickBot="1" x14ac:dyDescent="0.35">
      <c r="B3" s="368" t="s">
        <v>748</v>
      </c>
      <c r="C3" s="368"/>
      <c r="D3" s="368"/>
    </row>
    <row r="4" spans="2:4" ht="5.25" customHeight="1" thickTop="1" thickBot="1" x14ac:dyDescent="0.3"/>
    <row r="5" spans="2:4" ht="60" x14ac:dyDescent="0.25">
      <c r="B5" s="925" t="s">
        <v>29</v>
      </c>
      <c r="C5" s="362" t="s">
        <v>30</v>
      </c>
      <c r="D5" s="510">
        <f>'OBJETIVO 1'!U14</f>
        <v>0.84375</v>
      </c>
    </row>
    <row r="6" spans="2:4" ht="30" x14ac:dyDescent="0.25">
      <c r="B6" s="926"/>
      <c r="C6" s="363" t="s">
        <v>32</v>
      </c>
      <c r="D6" s="511">
        <f>'OBJETIVO 1'!U17</f>
        <v>1</v>
      </c>
    </row>
    <row r="7" spans="2:4" ht="45" x14ac:dyDescent="0.25">
      <c r="B7" s="926"/>
      <c r="C7" s="363" t="s">
        <v>31</v>
      </c>
      <c r="D7" s="511">
        <f>'OBJETIVO 1'!U27</f>
        <v>0.375</v>
      </c>
    </row>
    <row r="8" spans="2:4" ht="45" x14ac:dyDescent="0.25">
      <c r="B8" s="926"/>
      <c r="C8" s="363" t="s">
        <v>33</v>
      </c>
      <c r="D8" s="511">
        <f>'OBJETIVO 1'!U32</f>
        <v>0.45</v>
      </c>
    </row>
    <row r="9" spans="2:4" ht="30" x14ac:dyDescent="0.25">
      <c r="B9" s="926"/>
      <c r="C9" s="363" t="s">
        <v>34</v>
      </c>
      <c r="D9" s="511">
        <f>'OBJETIVO 1'!U39</f>
        <v>0.5</v>
      </c>
    </row>
    <row r="10" spans="2:4" ht="30" x14ac:dyDescent="0.25">
      <c r="B10" s="926"/>
      <c r="C10" s="363" t="s">
        <v>35</v>
      </c>
      <c r="D10" s="511">
        <f>'OBJETIVO 1'!U41</f>
        <v>0.875</v>
      </c>
    </row>
    <row r="11" spans="2:4" ht="30.75" thickBot="1" x14ac:dyDescent="0.3">
      <c r="B11" s="509">
        <f>'OBJETIVO 1'!U44</f>
        <v>0.64910714285714288</v>
      </c>
      <c r="C11" s="364" t="s">
        <v>36</v>
      </c>
      <c r="D11" s="512">
        <f>'OBJETIVO 1'!U43</f>
        <v>0.5</v>
      </c>
    </row>
    <row r="12" spans="2:4" ht="18" customHeight="1" x14ac:dyDescent="0.25">
      <c r="D12" s="513">
        <f>'OBJETIVO 1'!U44</f>
        <v>0.64910714285714288</v>
      </c>
    </row>
    <row r="15" spans="2:4" ht="20.25" thickBot="1" x14ac:dyDescent="0.35">
      <c r="B15" s="368" t="s">
        <v>749</v>
      </c>
      <c r="C15" s="368"/>
      <c r="D15" s="368"/>
    </row>
    <row r="16" spans="2:4" ht="5.25" customHeight="1" thickTop="1" thickBot="1" x14ac:dyDescent="0.3"/>
    <row r="17" spans="2:11" ht="60" x14ac:dyDescent="0.25">
      <c r="B17" s="514" t="s">
        <v>47</v>
      </c>
      <c r="C17" s="515" t="s">
        <v>57</v>
      </c>
      <c r="D17" s="510">
        <f>'OBJETIVO 2'!U13</f>
        <v>0.4</v>
      </c>
    </row>
    <row r="18" spans="2:11" ht="45.75" thickBot="1" x14ac:dyDescent="0.3">
      <c r="B18" s="516">
        <f>AVERAGE(D17:D18)</f>
        <v>0.41875000000000001</v>
      </c>
      <c r="C18" s="517" t="s">
        <v>56</v>
      </c>
      <c r="D18" s="512">
        <f>'OBJETIVO 2'!U19</f>
        <v>0.4375</v>
      </c>
    </row>
    <row r="19" spans="2:11" ht="45" x14ac:dyDescent="0.25">
      <c r="B19" s="514" t="s">
        <v>353</v>
      </c>
      <c r="C19" s="927" t="s">
        <v>55</v>
      </c>
      <c r="D19" s="933">
        <f>'OBJETIVO 2'!U25</f>
        <v>0.5</v>
      </c>
    </row>
    <row r="20" spans="2:11" ht="15.75" thickBot="1" x14ac:dyDescent="0.3">
      <c r="B20" s="516">
        <f>D19</f>
        <v>0.5</v>
      </c>
      <c r="C20" s="920"/>
      <c r="D20" s="932"/>
    </row>
    <row r="21" spans="2:11" ht="60" x14ac:dyDescent="0.25">
      <c r="B21" s="514" t="s">
        <v>48</v>
      </c>
      <c r="C21" s="518" t="s">
        <v>346</v>
      </c>
      <c r="D21" s="510">
        <f>'OBJETIVO 2'!U27</f>
        <v>0.25</v>
      </c>
    </row>
    <row r="22" spans="2:11" ht="48.75" customHeight="1" thickBot="1" x14ac:dyDescent="0.3">
      <c r="B22" s="516">
        <f>AVERAGE(D21:D22)</f>
        <v>0.25</v>
      </c>
      <c r="C22" s="519" t="s">
        <v>54</v>
      </c>
      <c r="D22" s="512">
        <f>'OBJETIVO 2'!U29</f>
        <v>0.25</v>
      </c>
    </row>
    <row r="23" spans="2:11" ht="30" customHeight="1" x14ac:dyDescent="0.25">
      <c r="B23" s="927" t="s">
        <v>49</v>
      </c>
      <c r="C23" s="515" t="s">
        <v>354</v>
      </c>
      <c r="D23" s="510">
        <f>'OBJETIVO 2'!U33</f>
        <v>0.1875</v>
      </c>
    </row>
    <row r="24" spans="2:11" ht="45" x14ac:dyDescent="0.25">
      <c r="B24" s="923"/>
      <c r="C24" s="520" t="s">
        <v>53</v>
      </c>
      <c r="D24" s="511">
        <f>'OBJETIVO 2'!U39</f>
        <v>0.6</v>
      </c>
    </row>
    <row r="25" spans="2:11" ht="45" x14ac:dyDescent="0.25">
      <c r="B25" s="923"/>
      <c r="C25" s="520" t="s">
        <v>52</v>
      </c>
      <c r="D25" s="511">
        <f>'OBJETIVO 2'!U46</f>
        <v>0.33333333333333331</v>
      </c>
    </row>
    <row r="26" spans="2:11" x14ac:dyDescent="0.25">
      <c r="B26" s="923"/>
      <c r="C26" s="520" t="s">
        <v>51</v>
      </c>
      <c r="D26" s="511">
        <f>'OBJETIVO 2'!U57</f>
        <v>0.4</v>
      </c>
    </row>
    <row r="27" spans="2:11" ht="30.75" thickBot="1" x14ac:dyDescent="0.3">
      <c r="B27" s="516">
        <f>AVERAGE(D23:D27)</f>
        <v>0.41416666666666674</v>
      </c>
      <c r="C27" s="517" t="s">
        <v>50</v>
      </c>
      <c r="D27" s="512">
        <f>'OBJETIVO 2'!U62</f>
        <v>0.55000000000000004</v>
      </c>
    </row>
    <row r="28" spans="2:11" x14ac:dyDescent="0.25">
      <c r="D28" s="513">
        <f>'OBJETIVO 2'!V63</f>
        <v>0.39572916666666669</v>
      </c>
    </row>
    <row r="29" spans="2:11" x14ac:dyDescent="0.25">
      <c r="H29" s="381"/>
      <c r="I29" s="340"/>
      <c r="J29" s="339"/>
      <c r="K29" s="339"/>
    </row>
    <row r="30" spans="2:11" ht="20.25" thickBot="1" x14ac:dyDescent="0.35">
      <c r="B30" s="400" t="s">
        <v>742</v>
      </c>
      <c r="C30" s="400"/>
      <c r="D30" s="400"/>
      <c r="H30" s="381"/>
      <c r="I30" s="340"/>
      <c r="J30" s="339"/>
      <c r="K30" s="340"/>
    </row>
    <row r="31" spans="2:11" ht="75" x14ac:dyDescent="0.25">
      <c r="B31" s="514" t="s">
        <v>355</v>
      </c>
      <c r="C31" s="927" t="s">
        <v>76</v>
      </c>
      <c r="D31" s="933">
        <f>'OBJETIVO 3'!U17</f>
        <v>0.40909090909090912</v>
      </c>
      <c r="E31" s="538"/>
      <c r="H31" s="381"/>
      <c r="I31" s="340"/>
      <c r="J31" s="339"/>
      <c r="K31" s="340"/>
    </row>
    <row r="32" spans="2:11" ht="15.75" thickBot="1" x14ac:dyDescent="0.3">
      <c r="B32" s="539">
        <f>D31</f>
        <v>0.40909090909090912</v>
      </c>
      <c r="C32" s="920"/>
      <c r="D32" s="932"/>
      <c r="E32" s="538"/>
      <c r="H32" s="381"/>
      <c r="I32" s="340"/>
      <c r="J32" s="339"/>
      <c r="K32" s="340"/>
    </row>
    <row r="33" spans="2:5" ht="60" x14ac:dyDescent="0.25">
      <c r="B33" s="514" t="s">
        <v>94</v>
      </c>
      <c r="C33" s="540" t="s">
        <v>84</v>
      </c>
      <c r="D33" s="541">
        <f>'OBJETIVO 3'!U24</f>
        <v>0.8571428571428571</v>
      </c>
      <c r="E33" s="538"/>
    </row>
    <row r="34" spans="2:5" ht="45.75" thickBot="1" x14ac:dyDescent="0.3">
      <c r="B34" s="542">
        <f>AVERAGE(D33:D34)</f>
        <v>0.5535714285714286</v>
      </c>
      <c r="C34" s="543" t="s">
        <v>93</v>
      </c>
      <c r="D34" s="544">
        <f>'OBJETIVO 3'!U27</f>
        <v>0.25</v>
      </c>
      <c r="E34" s="538"/>
    </row>
    <row r="35" spans="2:5" ht="45" x14ac:dyDescent="0.25">
      <c r="B35" s="514" t="s">
        <v>446</v>
      </c>
      <c r="C35" s="540" t="s">
        <v>98</v>
      </c>
      <c r="D35" s="541">
        <f>'OBJETIVO 3'!U32</f>
        <v>0.6</v>
      </c>
      <c r="E35" s="538"/>
    </row>
    <row r="36" spans="2:5" ht="30.75" thickBot="1" x14ac:dyDescent="0.3">
      <c r="B36" s="542">
        <f>AVERAGE(D35:D36)</f>
        <v>0.55000000000000004</v>
      </c>
      <c r="C36" s="543" t="s">
        <v>103</v>
      </c>
      <c r="D36" s="544">
        <f>'OBJETIVO 3'!U37</f>
        <v>0.5</v>
      </c>
      <c r="E36" s="538"/>
    </row>
    <row r="37" spans="2:5" ht="75" x14ac:dyDescent="0.25">
      <c r="B37" s="514" t="s">
        <v>559</v>
      </c>
      <c r="C37" s="540" t="s">
        <v>113</v>
      </c>
      <c r="D37" s="541">
        <f>'OBJETIVO 3'!U43</f>
        <v>0.54166666666666663</v>
      </c>
      <c r="E37" s="538"/>
    </row>
    <row r="38" spans="2:5" ht="30.75" thickBot="1" x14ac:dyDescent="0.3">
      <c r="B38" s="542">
        <f>AVERAGE(D37:D38)</f>
        <v>0.40544871794871795</v>
      </c>
      <c r="C38" s="543" t="s">
        <v>356</v>
      </c>
      <c r="D38" s="544">
        <f>'OBJETIVO 3'!U56</f>
        <v>0.26923076923076922</v>
      </c>
      <c r="E38" s="538"/>
    </row>
    <row r="39" spans="2:5" ht="45" x14ac:dyDescent="0.25">
      <c r="B39" s="514" t="s">
        <v>124</v>
      </c>
      <c r="C39" s="927" t="s">
        <v>123</v>
      </c>
      <c r="D39" s="933">
        <f>'OBJETIVO 3'!U59</f>
        <v>0.58333333333333337</v>
      </c>
      <c r="E39" s="538"/>
    </row>
    <row r="40" spans="2:5" ht="15.75" thickBot="1" x14ac:dyDescent="0.3">
      <c r="B40" s="516">
        <f>D39</f>
        <v>0.58333333333333337</v>
      </c>
      <c r="C40" s="920"/>
      <c r="D40" s="932"/>
      <c r="E40" s="538"/>
    </row>
    <row r="41" spans="2:5" x14ac:dyDescent="0.25">
      <c r="B41" s="538"/>
      <c r="C41" s="545"/>
      <c r="D41" s="513">
        <f>'OBJETIVO 3'!V60</f>
        <v>0.50028887778887787</v>
      </c>
      <c r="E41" s="538"/>
    </row>
    <row r="42" spans="2:5" x14ac:dyDescent="0.25">
      <c r="B42" s="538"/>
      <c r="C42" s="545"/>
      <c r="D42" s="538"/>
      <c r="E42" s="538"/>
    </row>
    <row r="43" spans="2:5" x14ac:dyDescent="0.25">
      <c r="B43" s="538"/>
      <c r="C43" s="545"/>
      <c r="D43" s="538"/>
      <c r="E43" s="538"/>
    </row>
    <row r="44" spans="2:5" ht="20.25" thickBot="1" x14ac:dyDescent="0.35">
      <c r="B44" s="546" t="s">
        <v>743</v>
      </c>
      <c r="C44" s="546"/>
      <c r="D44" s="546"/>
    </row>
    <row r="45" spans="2:5" ht="45" x14ac:dyDescent="0.25">
      <c r="B45" s="917" t="s">
        <v>141</v>
      </c>
      <c r="C45" s="540" t="s">
        <v>128</v>
      </c>
      <c r="D45" s="541">
        <f>'OBJETIVO 4'!U15</f>
        <v>0.22222222222222221</v>
      </c>
      <c r="E45" s="538"/>
    </row>
    <row r="46" spans="2:5" ht="30" x14ac:dyDescent="0.25">
      <c r="B46" s="918"/>
      <c r="C46" s="547" t="s">
        <v>467</v>
      </c>
      <c r="D46" s="548">
        <f>'OBJETIVO 4'!U19</f>
        <v>0</v>
      </c>
      <c r="E46" s="538"/>
    </row>
    <row r="47" spans="2:5" ht="45" x14ac:dyDescent="0.25">
      <c r="B47" s="918"/>
      <c r="C47" s="547" t="s">
        <v>357</v>
      </c>
      <c r="D47" s="549">
        <f>'OBJETIVO 4'!U34</f>
        <v>0.45</v>
      </c>
      <c r="E47" s="538"/>
    </row>
    <row r="48" spans="2:5" ht="56.25" customHeight="1" x14ac:dyDescent="0.25">
      <c r="B48" s="918"/>
      <c r="C48" s="919" t="s">
        <v>139</v>
      </c>
      <c r="D48" s="931">
        <f>'OBJETIVO 4'!U63</f>
        <v>0.79761904761904767</v>
      </c>
      <c r="E48" s="538"/>
    </row>
    <row r="49" spans="2:7" ht="15.75" thickBot="1" x14ac:dyDescent="0.3">
      <c r="B49" s="509">
        <f>AVERAGE(D45:D49)</f>
        <v>0.36746031746031749</v>
      </c>
      <c r="C49" s="920"/>
      <c r="D49" s="932"/>
      <c r="E49" s="538"/>
    </row>
    <row r="50" spans="2:7" ht="45" x14ac:dyDescent="0.25">
      <c r="B50" s="917" t="s">
        <v>150</v>
      </c>
      <c r="C50" s="550" t="s">
        <v>145</v>
      </c>
      <c r="D50" s="541">
        <f>'OBJETIVO 4'!U69</f>
        <v>0.45</v>
      </c>
      <c r="E50" s="538"/>
    </row>
    <row r="51" spans="2:7" ht="30" x14ac:dyDescent="0.25">
      <c r="B51" s="918"/>
      <c r="C51" s="551" t="s">
        <v>149</v>
      </c>
      <c r="D51" s="548">
        <f>'OBJETIVO 4'!U72</f>
        <v>0.75</v>
      </c>
      <c r="E51" s="538"/>
    </row>
    <row r="52" spans="2:7" ht="45" customHeight="1" x14ac:dyDescent="0.25">
      <c r="B52" s="918"/>
      <c r="C52" s="919" t="s">
        <v>152</v>
      </c>
      <c r="D52" s="931">
        <f>'OBJETIVO 4'!U74</f>
        <v>0.625</v>
      </c>
      <c r="E52" s="538"/>
    </row>
    <row r="53" spans="2:7" ht="15.75" thickBot="1" x14ac:dyDescent="0.3">
      <c r="B53" s="542">
        <f>AVERAGE(D50:D53)</f>
        <v>0.60833333333333328</v>
      </c>
      <c r="C53" s="920"/>
      <c r="D53" s="932"/>
      <c r="E53" s="538"/>
    </row>
    <row r="54" spans="2:7" ht="45" customHeight="1" x14ac:dyDescent="0.25">
      <c r="B54" s="917" t="s">
        <v>171</v>
      </c>
      <c r="C54" s="550" t="s">
        <v>172</v>
      </c>
      <c r="D54" s="541">
        <f>'OBJETIVO 4'!U77</f>
        <v>0.5</v>
      </c>
      <c r="E54" s="538"/>
    </row>
    <row r="55" spans="2:7" ht="45" x14ac:dyDescent="0.25">
      <c r="B55" s="918"/>
      <c r="C55" s="551" t="s">
        <v>173</v>
      </c>
      <c r="D55" s="548">
        <f>'OBJETIVO 4'!U80</f>
        <v>0.33333333333333331</v>
      </c>
      <c r="E55" s="538"/>
    </row>
    <row r="56" spans="2:7" ht="30" x14ac:dyDescent="0.25">
      <c r="B56" s="918"/>
      <c r="C56" s="551" t="s">
        <v>481</v>
      </c>
      <c r="D56" s="548">
        <f>'OBJETIVO 4'!U82</f>
        <v>0.125</v>
      </c>
      <c r="E56" s="538"/>
    </row>
    <row r="57" spans="2:7" ht="45" customHeight="1" x14ac:dyDescent="0.25">
      <c r="B57" s="918"/>
      <c r="C57" s="923" t="s">
        <v>174</v>
      </c>
      <c r="D57" s="934">
        <f>'OBJETIVO 4'!U90</f>
        <v>0.4375</v>
      </c>
      <c r="E57" s="538"/>
    </row>
    <row r="58" spans="2:7" ht="15.75" thickBot="1" x14ac:dyDescent="0.3">
      <c r="B58" s="542">
        <f>AVERAGE(D54:D58)</f>
        <v>0.34895833333333331</v>
      </c>
      <c r="C58" s="920"/>
      <c r="D58" s="932"/>
      <c r="E58" s="538"/>
    </row>
    <row r="59" spans="2:7" x14ac:dyDescent="0.25">
      <c r="B59" s="538"/>
      <c r="C59" s="545"/>
      <c r="D59" s="513">
        <f>'OBJETIVO 4'!V91</f>
        <v>0.44158399470899473</v>
      </c>
      <c r="E59" s="538"/>
    </row>
    <row r="60" spans="2:7" x14ac:dyDescent="0.25">
      <c r="B60" s="538"/>
      <c r="C60" s="545"/>
      <c r="D60" s="538"/>
      <c r="E60" s="538"/>
      <c r="G60" s="381"/>
    </row>
    <row r="61" spans="2:7" x14ac:dyDescent="0.25">
      <c r="B61" s="538"/>
      <c r="C61" s="545"/>
      <c r="D61" s="538"/>
      <c r="E61" s="538"/>
    </row>
    <row r="62" spans="2:7" ht="20.25" thickBot="1" x14ac:dyDescent="0.35">
      <c r="B62" s="546" t="s">
        <v>744</v>
      </c>
      <c r="C62" s="546"/>
      <c r="D62" s="546"/>
    </row>
    <row r="63" spans="2:7" x14ac:dyDescent="0.25">
      <c r="B63" s="917" t="s">
        <v>190</v>
      </c>
      <c r="C63" s="540" t="s">
        <v>188</v>
      </c>
      <c r="D63" s="541">
        <f>'OBJETIVO 5'!U7</f>
        <v>0.8125</v>
      </c>
      <c r="E63" s="538"/>
    </row>
    <row r="64" spans="2:7" x14ac:dyDescent="0.25">
      <c r="B64" s="918"/>
      <c r="C64" s="547" t="s">
        <v>189</v>
      </c>
      <c r="D64" s="548">
        <f>'OBJETIVO 5'!U11</f>
        <v>0.5</v>
      </c>
      <c r="E64" s="538"/>
    </row>
    <row r="65" spans="2:5" ht="60" customHeight="1" x14ac:dyDescent="0.25">
      <c r="B65" s="918"/>
      <c r="C65" s="919" t="s">
        <v>197</v>
      </c>
      <c r="D65" s="931">
        <f>'OBJETIVO 5'!U22</f>
        <v>0.5</v>
      </c>
      <c r="E65" s="538"/>
    </row>
    <row r="66" spans="2:5" ht="15.75" thickBot="1" x14ac:dyDescent="0.3">
      <c r="B66" s="516">
        <f>AVERAGE(D63:D66)</f>
        <v>0.60416666666666663</v>
      </c>
      <c r="C66" s="920"/>
      <c r="D66" s="932"/>
      <c r="E66" s="538"/>
    </row>
    <row r="67" spans="2:5" ht="60" customHeight="1" x14ac:dyDescent="0.25">
      <c r="B67" s="917" t="s">
        <v>590</v>
      </c>
      <c r="C67" s="550" t="s">
        <v>210</v>
      </c>
      <c r="D67" s="541">
        <f>'OBJETIVO 5'!U22</f>
        <v>0.5</v>
      </c>
      <c r="E67" s="538"/>
    </row>
    <row r="68" spans="2:5" ht="45" customHeight="1" x14ac:dyDescent="0.25">
      <c r="B68" s="918"/>
      <c r="C68" s="919" t="s">
        <v>223</v>
      </c>
      <c r="D68" s="931">
        <f>'OBJETIVO 5'!U30</f>
        <v>0.5357142857142857</v>
      </c>
      <c r="E68" s="538"/>
    </row>
    <row r="69" spans="2:5" ht="15.75" thickBot="1" x14ac:dyDescent="0.3">
      <c r="B69" s="509">
        <f>AVERAGE(D67:D69)</f>
        <v>0.51785714285714279</v>
      </c>
      <c r="C69" s="920"/>
      <c r="D69" s="932"/>
      <c r="E69" s="538"/>
    </row>
    <row r="70" spans="2:5" ht="45" x14ac:dyDescent="0.25">
      <c r="B70" s="514" t="s">
        <v>231</v>
      </c>
      <c r="C70" s="927" t="s">
        <v>228</v>
      </c>
      <c r="D70" s="933">
        <f>'OBJETIVO 5'!U40</f>
        <v>0.33333333333333331</v>
      </c>
      <c r="E70" s="538"/>
    </row>
    <row r="71" spans="2:5" ht="15.75" thickBot="1" x14ac:dyDescent="0.3">
      <c r="B71" s="516">
        <f>D70</f>
        <v>0.33333333333333331</v>
      </c>
      <c r="C71" s="920"/>
      <c r="D71" s="932"/>
      <c r="E71" s="538"/>
    </row>
    <row r="72" spans="2:5" ht="45" x14ac:dyDescent="0.25">
      <c r="B72" s="917" t="s">
        <v>358</v>
      </c>
      <c r="C72" s="540" t="s">
        <v>243</v>
      </c>
      <c r="D72" s="541">
        <f>'OBJETIVO 5'!U46</f>
        <v>0.375</v>
      </c>
      <c r="E72" s="538"/>
    </row>
    <row r="73" spans="2:5" ht="30" x14ac:dyDescent="0.25">
      <c r="B73" s="918"/>
      <c r="C73" s="551" t="s">
        <v>252</v>
      </c>
      <c r="D73" s="548">
        <f>'OBJETIVO 5'!U60</f>
        <v>0.52272727272727271</v>
      </c>
      <c r="E73" s="538"/>
    </row>
    <row r="74" spans="2:5" ht="45" customHeight="1" x14ac:dyDescent="0.25">
      <c r="B74" s="918"/>
      <c r="C74" s="919" t="s">
        <v>256</v>
      </c>
      <c r="D74" s="931">
        <f>'OBJETIVO 5'!U64</f>
        <v>0.3125</v>
      </c>
      <c r="E74" s="538"/>
    </row>
    <row r="75" spans="2:5" ht="15.75" thickBot="1" x14ac:dyDescent="0.3">
      <c r="B75" s="516">
        <f>AVERAGE(D72:D75)</f>
        <v>0.40340909090909088</v>
      </c>
      <c r="C75" s="920"/>
      <c r="D75" s="932"/>
      <c r="E75" s="538"/>
    </row>
    <row r="76" spans="2:5" x14ac:dyDescent="0.25">
      <c r="B76" s="538"/>
      <c r="C76" s="545"/>
      <c r="D76" s="513">
        <f>'OBJETIVO 5'!V72</f>
        <v>0.42302489177489178</v>
      </c>
      <c r="E76" s="538"/>
    </row>
    <row r="77" spans="2:5" x14ac:dyDescent="0.25">
      <c r="B77" s="538"/>
      <c r="C77" s="545"/>
      <c r="D77" s="538"/>
      <c r="E77" s="538"/>
    </row>
    <row r="78" spans="2:5" x14ac:dyDescent="0.25">
      <c r="B78" s="538"/>
      <c r="C78" s="545"/>
      <c r="D78" s="538"/>
      <c r="E78" s="538"/>
    </row>
    <row r="79" spans="2:5" x14ac:dyDescent="0.25">
      <c r="B79" s="538"/>
      <c r="C79" s="545"/>
      <c r="D79" s="538"/>
      <c r="E79" s="538"/>
    </row>
    <row r="80" spans="2:5" x14ac:dyDescent="0.25">
      <c r="B80" s="538"/>
      <c r="C80" s="545"/>
      <c r="D80" s="538"/>
      <c r="E80" s="538"/>
    </row>
    <row r="81" spans="2:5" x14ac:dyDescent="0.25">
      <c r="B81" s="538"/>
      <c r="C81" s="545"/>
      <c r="D81" s="538"/>
      <c r="E81" s="538"/>
    </row>
    <row r="82" spans="2:5" ht="20.25" thickBot="1" x14ac:dyDescent="0.35">
      <c r="B82" s="546" t="s">
        <v>745</v>
      </c>
      <c r="C82" s="546"/>
      <c r="D82" s="546"/>
    </row>
    <row r="83" spans="2:5" ht="60" x14ac:dyDescent="0.25">
      <c r="B83" s="917" t="s">
        <v>267</v>
      </c>
      <c r="C83" s="550" t="s">
        <v>259</v>
      </c>
      <c r="D83" s="541">
        <f>'OBJETIVO 6'!U7</f>
        <v>0.3125</v>
      </c>
      <c r="E83" s="538"/>
    </row>
    <row r="84" spans="2:5" ht="30" x14ac:dyDescent="0.25">
      <c r="B84" s="918"/>
      <c r="C84" s="551" t="s">
        <v>266</v>
      </c>
      <c r="D84" s="548">
        <f>'OBJETIVO 6'!U11</f>
        <v>0.5</v>
      </c>
      <c r="E84" s="538"/>
    </row>
    <row r="85" spans="2:5" x14ac:dyDescent="0.25">
      <c r="B85" s="918"/>
      <c r="C85" s="919" t="s">
        <v>430</v>
      </c>
      <c r="D85" s="931">
        <f>'OBJETIVO 6'!U12</f>
        <v>0.5</v>
      </c>
      <c r="E85" s="538"/>
    </row>
    <row r="86" spans="2:5" ht="15.75" thickBot="1" x14ac:dyDescent="0.3">
      <c r="B86" s="516">
        <f>AVERAGE(D83:D86)</f>
        <v>0.4375</v>
      </c>
      <c r="C86" s="920"/>
      <c r="D86" s="932"/>
      <c r="E86" s="538"/>
    </row>
    <row r="87" spans="2:5" ht="45" x14ac:dyDescent="0.25">
      <c r="B87" s="514" t="s">
        <v>272</v>
      </c>
      <c r="C87" s="927" t="s">
        <v>271</v>
      </c>
      <c r="D87" s="933">
        <f>'OBJETIVO 6'!U16</f>
        <v>0</v>
      </c>
      <c r="E87" s="538"/>
    </row>
    <row r="88" spans="2:5" ht="15.75" thickBot="1" x14ac:dyDescent="0.3">
      <c r="B88" s="516">
        <f>AVERAGE(D87)</f>
        <v>0</v>
      </c>
      <c r="C88" s="920"/>
      <c r="D88" s="932"/>
      <c r="E88" s="538"/>
    </row>
    <row r="89" spans="2:5" ht="30" x14ac:dyDescent="0.25">
      <c r="B89" s="917" t="s">
        <v>296</v>
      </c>
      <c r="C89" s="550" t="s">
        <v>278</v>
      </c>
      <c r="D89" s="541">
        <f>'OBJETIVO 6'!U21</f>
        <v>1</v>
      </c>
      <c r="E89" s="538"/>
    </row>
    <row r="90" spans="2:5" ht="45" x14ac:dyDescent="0.25">
      <c r="B90" s="918"/>
      <c r="C90" s="551" t="s">
        <v>283</v>
      </c>
      <c r="D90" s="548">
        <f>'OBJETIVO 6'!U28</f>
        <v>0.45</v>
      </c>
      <c r="E90" s="538"/>
    </row>
    <row r="91" spans="2:5" x14ac:dyDescent="0.25">
      <c r="B91" s="918"/>
      <c r="C91" s="551" t="s">
        <v>292</v>
      </c>
      <c r="D91" s="548">
        <f>'OBJETIVO 6'!U28</f>
        <v>0.45</v>
      </c>
      <c r="E91" s="538"/>
    </row>
    <row r="92" spans="2:5" x14ac:dyDescent="0.25">
      <c r="B92" s="918"/>
      <c r="C92" s="919" t="s">
        <v>295</v>
      </c>
      <c r="D92" s="931">
        <f>'OBJETIVO 6'!U38</f>
        <v>0.25</v>
      </c>
      <c r="E92" s="538"/>
    </row>
    <row r="93" spans="2:5" ht="15.75" thickBot="1" x14ac:dyDescent="0.3">
      <c r="B93" s="516">
        <f>AVERAGE(D89:D93)</f>
        <v>0.53749999999999998</v>
      </c>
      <c r="C93" s="920"/>
      <c r="D93" s="932"/>
      <c r="E93" s="538"/>
    </row>
    <row r="94" spans="2:5" ht="75" x14ac:dyDescent="0.25">
      <c r="B94" s="514" t="s">
        <v>297</v>
      </c>
      <c r="C94" s="927" t="s">
        <v>298</v>
      </c>
      <c r="D94" s="933">
        <f>'OBJETIVO 6'!U41</f>
        <v>1</v>
      </c>
      <c r="E94" s="538"/>
    </row>
    <row r="95" spans="2:5" ht="15.75" thickBot="1" x14ac:dyDescent="0.3">
      <c r="B95" s="516">
        <f>AVERAGE(D94)</f>
        <v>1</v>
      </c>
      <c r="C95" s="920"/>
      <c r="D95" s="932"/>
      <c r="E95" s="538"/>
    </row>
    <row r="96" spans="2:5" x14ac:dyDescent="0.25">
      <c r="B96" s="538"/>
      <c r="C96" s="545"/>
      <c r="D96" s="513">
        <f>'OBJETIVO 6'!V42</f>
        <v>0.48749999999999999</v>
      </c>
      <c r="E96" s="538"/>
    </row>
    <row r="97" spans="2:5" x14ac:dyDescent="0.25">
      <c r="B97" s="538"/>
      <c r="C97" s="545"/>
      <c r="D97" s="538"/>
      <c r="E97" s="538"/>
    </row>
    <row r="98" spans="2:5" x14ac:dyDescent="0.25">
      <c r="B98" s="538"/>
      <c r="C98" s="545"/>
      <c r="D98" s="538"/>
      <c r="E98" s="538"/>
    </row>
    <row r="99" spans="2:5" x14ac:dyDescent="0.25">
      <c r="B99" s="538"/>
      <c r="C99" s="545"/>
      <c r="D99" s="538"/>
      <c r="E99" s="538"/>
    </row>
    <row r="100" spans="2:5" x14ac:dyDescent="0.25">
      <c r="B100" s="538"/>
      <c r="C100" s="545"/>
      <c r="D100" s="538"/>
      <c r="E100" s="538"/>
    </row>
    <row r="101" spans="2:5" ht="20.25" thickBot="1" x14ac:dyDescent="0.35">
      <c r="B101" s="546" t="s">
        <v>746</v>
      </c>
      <c r="C101" s="546"/>
      <c r="D101" s="546"/>
      <c r="E101" s="513">
        <f>'OBJETIVO 7'!V48</f>
        <v>0.53458333333333341</v>
      </c>
    </row>
    <row r="102" spans="2:5" ht="30" x14ac:dyDescent="0.25">
      <c r="B102" s="917" t="s">
        <v>319</v>
      </c>
      <c r="C102" s="550" t="s">
        <v>302</v>
      </c>
      <c r="D102" s="541">
        <f>'OBJETIVO 7'!U6</f>
        <v>8.3333333333333329E-2</v>
      </c>
      <c r="E102" s="538"/>
    </row>
    <row r="103" spans="2:5" ht="30" x14ac:dyDescent="0.25">
      <c r="B103" s="918"/>
      <c r="C103" s="551" t="s">
        <v>304</v>
      </c>
      <c r="D103" s="548">
        <f>'OBJETIVO 7'!U11</f>
        <v>0.6</v>
      </c>
      <c r="E103" s="538"/>
    </row>
    <row r="104" spans="2:5" ht="30" x14ac:dyDescent="0.25">
      <c r="B104" s="918"/>
      <c r="C104" s="551" t="s">
        <v>371</v>
      </c>
      <c r="D104" s="548">
        <f>'OBJETIVO 7'!U14</f>
        <v>0.41666666666666669</v>
      </c>
      <c r="E104" s="538"/>
    </row>
    <row r="105" spans="2:5" x14ac:dyDescent="0.25">
      <c r="B105" s="918"/>
      <c r="C105" s="551" t="s">
        <v>312</v>
      </c>
      <c r="D105" s="548">
        <f>'OBJETIVO 7'!U19</f>
        <v>0.6</v>
      </c>
      <c r="E105" s="538"/>
    </row>
    <row r="106" spans="2:5" ht="30" customHeight="1" x14ac:dyDescent="0.25">
      <c r="B106" s="918"/>
      <c r="C106" s="919" t="s">
        <v>317</v>
      </c>
      <c r="D106" s="931">
        <f>'OBJETIVO 7'!U24</f>
        <v>0.45</v>
      </c>
      <c r="E106" s="538"/>
    </row>
    <row r="107" spans="2:5" ht="12.75" customHeight="1" thickBot="1" x14ac:dyDescent="0.3">
      <c r="B107" s="542">
        <f>AVERAGE(D102:D107)</f>
        <v>0.43000000000000005</v>
      </c>
      <c r="C107" s="920"/>
      <c r="D107" s="932"/>
      <c r="E107" s="538"/>
    </row>
    <row r="108" spans="2:5" x14ac:dyDescent="0.25">
      <c r="B108" s="917" t="s">
        <v>332</v>
      </c>
      <c r="C108" s="550" t="s">
        <v>323</v>
      </c>
      <c r="D108" s="541">
        <f>'OBJETIVO 7'!U27</f>
        <v>0.83333333333333337</v>
      </c>
      <c r="E108" s="538"/>
    </row>
    <row r="109" spans="2:5" ht="30" x14ac:dyDescent="0.25">
      <c r="B109" s="918"/>
      <c r="C109" s="551" t="s">
        <v>326</v>
      </c>
      <c r="D109" s="548">
        <f>'OBJETIVO 7'!U30</f>
        <v>0.66666666666666663</v>
      </c>
      <c r="E109" s="538"/>
    </row>
    <row r="110" spans="2:5" ht="30" customHeight="1" x14ac:dyDescent="0.25">
      <c r="B110" s="918"/>
      <c r="C110" s="919" t="s">
        <v>331</v>
      </c>
      <c r="D110" s="931">
        <f>'OBJETIVO 7'!U38</f>
        <v>0.25</v>
      </c>
      <c r="E110" s="538"/>
    </row>
    <row r="111" spans="2:5" ht="15.75" thickBot="1" x14ac:dyDescent="0.3">
      <c r="B111" s="542">
        <f>AVERAGE(D108:D111)</f>
        <v>0.58333333333333337</v>
      </c>
      <c r="C111" s="920"/>
      <c r="D111" s="932"/>
      <c r="E111" s="538"/>
    </row>
    <row r="112" spans="2:5" x14ac:dyDescent="0.25">
      <c r="B112" s="552" t="s">
        <v>338</v>
      </c>
      <c r="C112" s="553" t="s">
        <v>337</v>
      </c>
      <c r="D112" s="933">
        <f>'OBJETIVO 7'!U43</f>
        <v>0.625</v>
      </c>
      <c r="E112" s="538"/>
    </row>
    <row r="113" spans="2:5" ht="15.75" thickBot="1" x14ac:dyDescent="0.3">
      <c r="B113" s="542">
        <f>D112</f>
        <v>0.625</v>
      </c>
      <c r="C113" s="554"/>
      <c r="D113" s="932"/>
      <c r="E113" s="538"/>
    </row>
    <row r="114" spans="2:5" x14ac:dyDescent="0.25">
      <c r="B114" s="917" t="s">
        <v>345</v>
      </c>
      <c r="C114" s="550" t="s">
        <v>341</v>
      </c>
      <c r="D114" s="541">
        <f>'OBJETIVO 7'!U45</f>
        <v>0.5</v>
      </c>
      <c r="E114" s="538"/>
    </row>
    <row r="115" spans="2:5" ht="45" customHeight="1" x14ac:dyDescent="0.25">
      <c r="B115" s="918"/>
      <c r="C115" s="919" t="s">
        <v>344</v>
      </c>
      <c r="D115" s="931">
        <f>'OBJETIVO 7'!U47</f>
        <v>0.5</v>
      </c>
      <c r="E115" s="538"/>
    </row>
    <row r="116" spans="2:5" ht="15.75" thickBot="1" x14ac:dyDescent="0.3">
      <c r="B116" s="542">
        <f>AVERAGE(D114:D116)</f>
        <v>0.5</v>
      </c>
      <c r="C116" s="920"/>
      <c r="D116" s="932"/>
      <c r="E116" s="538"/>
    </row>
    <row r="121" spans="2:5" x14ac:dyDescent="0.25">
      <c r="B121" s="359" t="s">
        <v>747</v>
      </c>
      <c r="C121" s="505">
        <f>D12</f>
        <v>0.64910714285714288</v>
      </c>
      <c r="D121" s="557">
        <v>0.49221637819852104</v>
      </c>
    </row>
    <row r="122" spans="2:5" x14ac:dyDescent="0.25">
      <c r="B122" s="359" t="s">
        <v>750</v>
      </c>
      <c r="C122" s="505">
        <f>D28</f>
        <v>0.39572916666666669</v>
      </c>
      <c r="D122" s="557">
        <v>0.49221637819852104</v>
      </c>
    </row>
    <row r="123" spans="2:5" x14ac:dyDescent="0.25">
      <c r="B123" s="359" t="s">
        <v>751</v>
      </c>
      <c r="C123" s="505">
        <f>D41</f>
        <v>0.50028887778887787</v>
      </c>
      <c r="D123" s="557">
        <v>0.49221637819852104</v>
      </c>
    </row>
    <row r="124" spans="2:5" x14ac:dyDescent="0.25">
      <c r="B124" s="359" t="s">
        <v>752</v>
      </c>
      <c r="C124" s="505">
        <f>D59</f>
        <v>0.44158399470899473</v>
      </c>
      <c r="D124" s="557">
        <v>0.49221637819852104</v>
      </c>
    </row>
    <row r="125" spans="2:5" x14ac:dyDescent="0.25">
      <c r="B125" s="359" t="s">
        <v>753</v>
      </c>
      <c r="C125" s="505">
        <f>D76</f>
        <v>0.42302489177489178</v>
      </c>
      <c r="D125" s="557">
        <v>0.49221637819852104</v>
      </c>
    </row>
    <row r="126" spans="2:5" x14ac:dyDescent="0.25">
      <c r="B126" s="359" t="s">
        <v>754</v>
      </c>
      <c r="C126" s="505">
        <f>D96</f>
        <v>0.48749999999999999</v>
      </c>
      <c r="D126" s="557">
        <v>0.49221637819852104</v>
      </c>
    </row>
    <row r="127" spans="2:5" x14ac:dyDescent="0.25">
      <c r="B127" s="359" t="s">
        <v>755</v>
      </c>
      <c r="C127" s="505">
        <f>E101</f>
        <v>0.53458333333333341</v>
      </c>
      <c r="D127" s="557">
        <v>0.49221637819852104</v>
      </c>
    </row>
    <row r="128" spans="2:5" x14ac:dyDescent="0.25">
      <c r="B128" s="556" t="s">
        <v>859</v>
      </c>
      <c r="C128" s="555">
        <f>AVERAGE(C121:C127)</f>
        <v>0.49025962958998676</v>
      </c>
      <c r="D128" s="557">
        <v>0.49221637819852104</v>
      </c>
    </row>
    <row r="150" spans="2:3" x14ac:dyDescent="0.25">
      <c r="B150" s="359" t="s">
        <v>747</v>
      </c>
      <c r="C150" s="505">
        <f>'OBJETIVO 1'!U44</f>
        <v>0.64910714285714288</v>
      </c>
    </row>
    <row r="151" spans="2:3" x14ac:dyDescent="0.25">
      <c r="B151" s="359" t="s">
        <v>750</v>
      </c>
      <c r="C151" s="505">
        <f>D59</f>
        <v>0.44158399470899473</v>
      </c>
    </row>
    <row r="152" spans="2:3" x14ac:dyDescent="0.25">
      <c r="B152" s="359" t="s">
        <v>751</v>
      </c>
      <c r="C152" s="505">
        <f>E59</f>
        <v>0</v>
      </c>
    </row>
    <row r="153" spans="2:3" x14ac:dyDescent="0.25">
      <c r="B153" s="359" t="s">
        <v>752</v>
      </c>
      <c r="C153" s="505">
        <f>E73</f>
        <v>0</v>
      </c>
    </row>
    <row r="154" spans="2:3" x14ac:dyDescent="0.25">
      <c r="B154" s="359" t="s">
        <v>753</v>
      </c>
      <c r="C154" s="505">
        <f>E91</f>
        <v>0</v>
      </c>
    </row>
    <row r="155" spans="2:3" x14ac:dyDescent="0.25">
      <c r="B155" s="359" t="s">
        <v>754</v>
      </c>
      <c r="C155" s="505">
        <f>E111</f>
        <v>0</v>
      </c>
    </row>
    <row r="156" spans="2:3" x14ac:dyDescent="0.25">
      <c r="B156" s="359" t="s">
        <v>755</v>
      </c>
      <c r="C156" s="505">
        <f>E130</f>
        <v>0</v>
      </c>
    </row>
  </sheetData>
  <mergeCells count="48">
    <mergeCell ref="D112:D113"/>
    <mergeCell ref="B114:B115"/>
    <mergeCell ref="C115:C116"/>
    <mergeCell ref="D115:D116"/>
    <mergeCell ref="C94:C95"/>
    <mergeCell ref="D94:D95"/>
    <mergeCell ref="B102:B106"/>
    <mergeCell ref="C106:C107"/>
    <mergeCell ref="D106:D107"/>
    <mergeCell ref="B108:B110"/>
    <mergeCell ref="C110:C111"/>
    <mergeCell ref="D110:D111"/>
    <mergeCell ref="B89:B92"/>
    <mergeCell ref="C92:C93"/>
    <mergeCell ref="D92:D93"/>
    <mergeCell ref="B67:B68"/>
    <mergeCell ref="C68:C69"/>
    <mergeCell ref="D68:D69"/>
    <mergeCell ref="C70:C71"/>
    <mergeCell ref="D70:D71"/>
    <mergeCell ref="B72:B74"/>
    <mergeCell ref="C74:C75"/>
    <mergeCell ref="D74:D75"/>
    <mergeCell ref="B83:B85"/>
    <mergeCell ref="C85:C86"/>
    <mergeCell ref="D85:D86"/>
    <mergeCell ref="C87:C88"/>
    <mergeCell ref="D87:D88"/>
    <mergeCell ref="B54:B57"/>
    <mergeCell ref="C57:C58"/>
    <mergeCell ref="D57:D58"/>
    <mergeCell ref="B63:B65"/>
    <mergeCell ref="C65:C66"/>
    <mergeCell ref="D65:D66"/>
    <mergeCell ref="B50:B52"/>
    <mergeCell ref="C52:C53"/>
    <mergeCell ref="D52:D53"/>
    <mergeCell ref="B5:B10"/>
    <mergeCell ref="C19:C20"/>
    <mergeCell ref="D19:D20"/>
    <mergeCell ref="B23:B26"/>
    <mergeCell ref="C31:C32"/>
    <mergeCell ref="D31:D32"/>
    <mergeCell ref="C39:C40"/>
    <mergeCell ref="D39:D40"/>
    <mergeCell ref="B45:B48"/>
    <mergeCell ref="C48:C49"/>
    <mergeCell ref="D48:D49"/>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14</vt:i4>
      </vt:variant>
    </vt:vector>
  </HeadingPairs>
  <TitlesOfParts>
    <vt:vector size="26" baseType="lpstr">
      <vt:lpstr>OBJETIVO 1</vt:lpstr>
      <vt:lpstr>OBJETIVO 2</vt:lpstr>
      <vt:lpstr>OBJETIVO 3</vt:lpstr>
      <vt:lpstr>OBJETIVO 4</vt:lpstr>
      <vt:lpstr>OBJETIVO 5</vt:lpstr>
      <vt:lpstr>OBJETIVO 6</vt:lpstr>
      <vt:lpstr>OBJETIVO 7</vt:lpstr>
      <vt:lpstr>Gráficos % Col</vt:lpstr>
      <vt:lpstr>Gráficos %</vt:lpstr>
      <vt:lpstr>Gráficos</vt:lpstr>
      <vt:lpstr>CUALITATIVO</vt:lpstr>
      <vt:lpstr>Criterios Avance PE</vt:lpstr>
      <vt:lpstr>'OBJETIVO 1'!Área_de_impresión</vt:lpstr>
      <vt:lpstr>'OBJETIVO 2'!Área_de_impresión</vt:lpstr>
      <vt:lpstr>'OBJETIVO 3'!Área_de_impresión</vt:lpstr>
      <vt:lpstr>'OBJETIVO 4'!Área_de_impresión</vt:lpstr>
      <vt:lpstr>'OBJETIVO 5'!Área_de_impresión</vt:lpstr>
      <vt:lpstr>'OBJETIVO 7'!Área_de_impresión</vt:lpstr>
      <vt:lpstr>Estado</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2018-10-02T08:59:31Z</cp:lastPrinted>
  <dcterms:created xsi:type="dcterms:W3CDTF">2016-11-04T08:57:05Z</dcterms:created>
  <dcterms:modified xsi:type="dcterms:W3CDTF">2019-04-30T08:00:41Z</dcterms:modified>
</cp:coreProperties>
</file>